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6\共有\▲▲農水省補助事業・委託事業▲▲\▲24補正燃油価格高騰緊急対策事業\00 R4燃油規程集\04事務手続き\"/>
    </mc:Choice>
  </mc:AlternateContent>
  <xr:revisionPtr revIDLastSave="0" documentId="8_{6E9192FC-8E40-4AA6-BC2F-F884F3AACA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農家ごと管理用シート" sheetId="1" r:id="rId1"/>
  </sheets>
  <definedNames>
    <definedName name="_xlnm.Print_Area" localSheetId="0">農家ごと管理用シート!$A$1:$EP$71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J26" i="1" l="1"/>
  <c r="CF29" i="1"/>
  <c r="EP23" i="1"/>
  <c r="CJ47" i="1"/>
  <c r="CJ46" i="1"/>
  <c r="CJ45" i="1"/>
  <c r="CJ44" i="1"/>
  <c r="CJ43" i="1"/>
  <c r="CJ42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5" i="1"/>
  <c r="CJ24" i="1"/>
  <c r="CF47" i="1"/>
  <c r="CF46" i="1"/>
  <c r="CF45" i="1"/>
  <c r="CF44" i="1"/>
  <c r="CF43" i="1"/>
  <c r="CF42" i="1"/>
  <c r="CF41" i="1"/>
  <c r="CF40" i="1"/>
  <c r="CF39" i="1"/>
  <c r="CF38" i="1"/>
  <c r="CF37" i="1"/>
  <c r="CF36" i="1"/>
  <c r="CF35" i="1"/>
  <c r="CF34" i="1"/>
  <c r="CF33" i="1"/>
  <c r="CF32" i="1"/>
  <c r="CF31" i="1"/>
  <c r="CF30" i="1"/>
  <c r="CF28" i="1"/>
  <c r="CF27" i="1"/>
  <c r="CF26" i="1"/>
  <c r="CF25" i="1"/>
  <c r="CF24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23" i="1"/>
  <c r="CJ23" i="1"/>
  <c r="CF23" i="1"/>
  <c r="CM23" i="1"/>
  <c r="BU48" i="1"/>
  <c r="BU56" i="1"/>
  <c r="BU55" i="1"/>
  <c r="BU54" i="1"/>
  <c r="BU53" i="1"/>
  <c r="BU52" i="1"/>
  <c r="BU51" i="1"/>
  <c r="BU50" i="1"/>
  <c r="BU49" i="1"/>
  <c r="BM56" i="1"/>
  <c r="BM55" i="1"/>
  <c r="BM54" i="1"/>
  <c r="BM53" i="1"/>
  <c r="BM52" i="1"/>
  <c r="BM51" i="1"/>
  <c r="BM50" i="1"/>
  <c r="BM49" i="1"/>
  <c r="BA56" i="1"/>
  <c r="BA55" i="1"/>
  <c r="BA54" i="1"/>
  <c r="BA53" i="1"/>
  <c r="BA52" i="1"/>
  <c r="BA51" i="1"/>
  <c r="BA50" i="1"/>
  <c r="BA49" i="1"/>
  <c r="AW56" i="1"/>
  <c r="AW55" i="1"/>
  <c r="AW54" i="1"/>
  <c r="AW53" i="1"/>
  <c r="AW52" i="1"/>
  <c r="AW51" i="1"/>
  <c r="AW50" i="1"/>
  <c r="AW49" i="1"/>
  <c r="AS65" i="1"/>
  <c r="AS64" i="1"/>
  <c r="AS63" i="1"/>
  <c r="AS62" i="1"/>
  <c r="AS61" i="1"/>
  <c r="AS60" i="1"/>
  <c r="AS59" i="1"/>
  <c r="AS58" i="1"/>
  <c r="AS56" i="1"/>
  <c r="AS55" i="1"/>
  <c r="AS54" i="1"/>
  <c r="AS53" i="1"/>
  <c r="AS52" i="1"/>
  <c r="AS51" i="1"/>
  <c r="AS50" i="1"/>
  <c r="AS49" i="1"/>
  <c r="AS48" i="1" l="1"/>
  <c r="EH56" i="1"/>
  <c r="EH55" i="1"/>
  <c r="EH54" i="1"/>
  <c r="EH53" i="1"/>
  <c r="EH52" i="1"/>
  <c r="EH51" i="1"/>
  <c r="EH50" i="1"/>
  <c r="EH49" i="1"/>
  <c r="EH48" i="1"/>
  <c r="EB56" i="1"/>
  <c r="EB55" i="1"/>
  <c r="EB54" i="1"/>
  <c r="EB53" i="1"/>
  <c r="EB52" i="1"/>
  <c r="EB51" i="1"/>
  <c r="EB50" i="1"/>
  <c r="EB49" i="1"/>
  <c r="DV56" i="1"/>
  <c r="DV55" i="1"/>
  <c r="DV54" i="1"/>
  <c r="DV53" i="1"/>
  <c r="DV52" i="1"/>
  <c r="DV51" i="1"/>
  <c r="DV50" i="1"/>
  <c r="DV49" i="1"/>
  <c r="DP56" i="1"/>
  <c r="DP55" i="1"/>
  <c r="DP54" i="1"/>
  <c r="DP53" i="1"/>
  <c r="DP52" i="1"/>
  <c r="DP51" i="1"/>
  <c r="DP50" i="1"/>
  <c r="DP49" i="1"/>
  <c r="DJ56" i="1"/>
  <c r="DJ55" i="1"/>
  <c r="DJ54" i="1"/>
  <c r="DJ53" i="1"/>
  <c r="DJ52" i="1"/>
  <c r="DJ51" i="1"/>
  <c r="DJ50" i="1"/>
  <c r="DJ49" i="1"/>
  <c r="DD56" i="1"/>
  <c r="DD55" i="1"/>
  <c r="DD54" i="1"/>
  <c r="DD53" i="1"/>
  <c r="DD52" i="1"/>
  <c r="DD51" i="1"/>
  <c r="DD50" i="1"/>
  <c r="DD49" i="1"/>
  <c r="CX56" i="1"/>
  <c r="CX55" i="1"/>
  <c r="CX54" i="1"/>
  <c r="CX53" i="1"/>
  <c r="CX52" i="1"/>
  <c r="CX51" i="1"/>
  <c r="CX50" i="1"/>
  <c r="CX49" i="1"/>
  <c r="CR56" i="1"/>
  <c r="CR55" i="1"/>
  <c r="CR54" i="1"/>
  <c r="CR53" i="1"/>
  <c r="CR52" i="1"/>
  <c r="CR51" i="1"/>
  <c r="CR50" i="1"/>
  <c r="CR49" i="1"/>
  <c r="CL56" i="1"/>
  <c r="CL55" i="1"/>
  <c r="CL54" i="1"/>
  <c r="CL53" i="1"/>
  <c r="CL52" i="1"/>
  <c r="CL51" i="1"/>
  <c r="CL50" i="1"/>
  <c r="CL49" i="1"/>
  <c r="CL48" i="1"/>
  <c r="CB48" i="1" l="1"/>
  <c r="CF48" i="1"/>
  <c r="BM48" i="1"/>
  <c r="BL48" i="1"/>
  <c r="BK48" i="1"/>
  <c r="BJ48" i="1"/>
  <c r="BI48" i="1"/>
  <c r="BA48" i="1"/>
  <c r="AW48" i="1"/>
  <c r="BE47" i="1"/>
  <c r="BQ47" i="1" s="1"/>
  <c r="BE46" i="1"/>
  <c r="BQ46" i="1" s="1"/>
  <c r="BE45" i="1"/>
  <c r="BQ45" i="1" s="1"/>
  <c r="BE44" i="1"/>
  <c r="BQ44" i="1" s="1"/>
  <c r="BE43" i="1"/>
  <c r="BQ43" i="1" s="1"/>
  <c r="BE42" i="1"/>
  <c r="BQ42" i="1" s="1"/>
  <c r="BE41" i="1"/>
  <c r="BQ41" i="1" s="1"/>
  <c r="BE40" i="1"/>
  <c r="BQ40" i="1" s="1"/>
  <c r="BE39" i="1"/>
  <c r="BQ39" i="1" s="1"/>
  <c r="BE38" i="1"/>
  <c r="BQ38" i="1" s="1"/>
  <c r="BE37" i="1"/>
  <c r="BQ37" i="1" s="1"/>
  <c r="BE36" i="1"/>
  <c r="BQ36" i="1" s="1"/>
  <c r="BE35" i="1"/>
  <c r="BQ35" i="1" s="1"/>
  <c r="BE34" i="1"/>
  <c r="BQ34" i="1" s="1"/>
  <c r="BE33" i="1"/>
  <c r="BQ33" i="1" s="1"/>
  <c r="BE32" i="1"/>
  <c r="BQ32" i="1" s="1"/>
  <c r="BE31" i="1"/>
  <c r="BQ31" i="1" s="1"/>
  <c r="BE30" i="1"/>
  <c r="BQ30" i="1" s="1"/>
  <c r="BE29" i="1"/>
  <c r="BQ29" i="1" s="1"/>
  <c r="BE28" i="1"/>
  <c r="BQ28" i="1" s="1"/>
  <c r="BE27" i="1"/>
  <c r="BQ27" i="1" s="1"/>
  <c r="BE26" i="1"/>
  <c r="BQ26" i="1" s="1"/>
  <c r="BE25" i="1"/>
  <c r="BQ25" i="1" s="1"/>
  <c r="BE24" i="1"/>
  <c r="BQ24" i="1" s="1"/>
  <c r="BE23" i="1"/>
  <c r="BE53" i="1" l="1"/>
  <c r="BE52" i="1"/>
  <c r="BE51" i="1"/>
  <c r="BE49" i="1"/>
  <c r="BE54" i="1"/>
  <c r="BE56" i="1"/>
  <c r="BE50" i="1"/>
  <c r="BE55" i="1"/>
  <c r="BE48" i="1"/>
  <c r="AS57" i="1"/>
  <c r="BQ23" i="1"/>
  <c r="BQ55" i="1" l="1"/>
  <c r="BQ49" i="1"/>
  <c r="BQ54" i="1"/>
  <c r="BQ53" i="1"/>
  <c r="BQ50" i="1"/>
  <c r="BQ52" i="1"/>
  <c r="BQ51" i="1"/>
  <c r="BQ56" i="1"/>
  <c r="BQ48" i="1"/>
  <c r="DK24" i="1" l="1"/>
  <c r="DN24" i="1" s="1"/>
  <c r="DK25" i="1"/>
  <c r="DM25" i="1" s="1"/>
  <c r="DK26" i="1"/>
  <c r="DN26" i="1" s="1"/>
  <c r="DK27" i="1"/>
  <c r="DK28" i="1"/>
  <c r="DN28" i="1" s="1"/>
  <c r="DK29" i="1"/>
  <c r="DN29" i="1" s="1"/>
  <c r="DK30" i="1"/>
  <c r="DN30" i="1" s="1"/>
  <c r="DK31" i="1"/>
  <c r="DN31" i="1" s="1"/>
  <c r="DK32" i="1"/>
  <c r="DN32" i="1" s="1"/>
  <c r="DK33" i="1"/>
  <c r="DN33" i="1" s="1"/>
  <c r="DK34" i="1"/>
  <c r="DN34" i="1" s="1"/>
  <c r="DK35" i="1"/>
  <c r="DN35" i="1" s="1"/>
  <c r="DK36" i="1"/>
  <c r="DN36" i="1" s="1"/>
  <c r="DK37" i="1"/>
  <c r="DN37" i="1" s="1"/>
  <c r="DK38" i="1"/>
  <c r="DN38" i="1" s="1"/>
  <c r="DK39" i="1"/>
  <c r="DN39" i="1" s="1"/>
  <c r="DK40" i="1"/>
  <c r="DN40" i="1" s="1"/>
  <c r="DK41" i="1"/>
  <c r="DN41" i="1" s="1"/>
  <c r="DK42" i="1"/>
  <c r="DN42" i="1" s="1"/>
  <c r="DK43" i="1"/>
  <c r="DM43" i="1" s="1"/>
  <c r="DK44" i="1"/>
  <c r="DN44" i="1" s="1"/>
  <c r="DK45" i="1"/>
  <c r="DN45" i="1" s="1"/>
  <c r="DK46" i="1"/>
  <c r="DN46" i="1" s="1"/>
  <c r="DK47" i="1"/>
  <c r="DN47" i="1" s="1"/>
  <c r="DK23" i="1"/>
  <c r="DE24" i="1"/>
  <c r="DH24" i="1" s="1"/>
  <c r="DE25" i="1"/>
  <c r="DG25" i="1" s="1"/>
  <c r="DE26" i="1"/>
  <c r="DH26" i="1" s="1"/>
  <c r="DE27" i="1"/>
  <c r="DE28" i="1"/>
  <c r="DG28" i="1" s="1"/>
  <c r="DE29" i="1"/>
  <c r="DH29" i="1" s="1"/>
  <c r="DE30" i="1"/>
  <c r="DH30" i="1" s="1"/>
  <c r="DE31" i="1"/>
  <c r="DG31" i="1" s="1"/>
  <c r="DE32" i="1"/>
  <c r="DH32" i="1" s="1"/>
  <c r="DE33" i="1"/>
  <c r="DH33" i="1" s="1"/>
  <c r="DE34" i="1"/>
  <c r="DG34" i="1" s="1"/>
  <c r="DE35" i="1"/>
  <c r="DH35" i="1" s="1"/>
  <c r="DE36" i="1"/>
  <c r="DH36" i="1" s="1"/>
  <c r="DE37" i="1"/>
  <c r="DG37" i="1" s="1"/>
  <c r="DE38" i="1"/>
  <c r="DH38" i="1" s="1"/>
  <c r="DE39" i="1"/>
  <c r="DH39" i="1" s="1"/>
  <c r="DE40" i="1"/>
  <c r="DG40" i="1" s="1"/>
  <c r="DE41" i="1"/>
  <c r="DH41" i="1" s="1"/>
  <c r="DE42" i="1"/>
  <c r="DH42" i="1" s="1"/>
  <c r="DE43" i="1"/>
  <c r="DG43" i="1" s="1"/>
  <c r="DE44" i="1"/>
  <c r="DH44" i="1" s="1"/>
  <c r="DE45" i="1"/>
  <c r="DH45" i="1" s="1"/>
  <c r="DE46" i="1"/>
  <c r="DG46" i="1" s="1"/>
  <c r="DE47" i="1"/>
  <c r="DH47" i="1" s="1"/>
  <c r="DE23" i="1"/>
  <c r="CY24" i="1"/>
  <c r="DB24" i="1" s="1"/>
  <c r="CY25" i="1"/>
  <c r="DB25" i="1" s="1"/>
  <c r="CY26" i="1"/>
  <c r="DA26" i="1" s="1"/>
  <c r="CY27" i="1"/>
  <c r="CY28" i="1"/>
  <c r="DB28" i="1" s="1"/>
  <c r="CY29" i="1"/>
  <c r="DA29" i="1" s="1"/>
  <c r="CY30" i="1"/>
  <c r="DB30" i="1" s="1"/>
  <c r="CY31" i="1"/>
  <c r="DB31" i="1" s="1"/>
  <c r="CY32" i="1"/>
  <c r="DA32" i="1" s="1"/>
  <c r="CY33" i="1"/>
  <c r="DB33" i="1" s="1"/>
  <c r="CY34" i="1"/>
  <c r="DB34" i="1" s="1"/>
  <c r="CY35" i="1"/>
  <c r="DA35" i="1" s="1"/>
  <c r="CY36" i="1"/>
  <c r="DB36" i="1" s="1"/>
  <c r="CY37" i="1"/>
  <c r="DB37" i="1" s="1"/>
  <c r="CY38" i="1"/>
  <c r="DA38" i="1" s="1"/>
  <c r="CY39" i="1"/>
  <c r="DB39" i="1" s="1"/>
  <c r="CY40" i="1"/>
  <c r="DB40" i="1" s="1"/>
  <c r="CY41" i="1"/>
  <c r="DA41" i="1" s="1"/>
  <c r="CY42" i="1"/>
  <c r="DB42" i="1" s="1"/>
  <c r="CY43" i="1"/>
  <c r="DB43" i="1" s="1"/>
  <c r="CY44" i="1"/>
  <c r="DA44" i="1" s="1"/>
  <c r="CY45" i="1"/>
  <c r="DB45" i="1" s="1"/>
  <c r="CY46" i="1"/>
  <c r="DB46" i="1" s="1"/>
  <c r="CY47" i="1"/>
  <c r="DA47" i="1" s="1"/>
  <c r="CY23" i="1"/>
  <c r="CS24" i="1"/>
  <c r="CV24" i="1" s="1"/>
  <c r="CS25" i="1"/>
  <c r="CV25" i="1" s="1"/>
  <c r="CS26" i="1"/>
  <c r="CU26" i="1" s="1"/>
  <c r="CS27" i="1"/>
  <c r="CS28" i="1"/>
  <c r="CV28" i="1" s="1"/>
  <c r="CS29" i="1"/>
  <c r="CU29" i="1" s="1"/>
  <c r="CS30" i="1"/>
  <c r="CV30" i="1" s="1"/>
  <c r="CS31" i="1"/>
  <c r="CV31" i="1" s="1"/>
  <c r="CS32" i="1"/>
  <c r="CU32" i="1" s="1"/>
  <c r="CS33" i="1"/>
  <c r="CU33" i="1" s="1"/>
  <c r="CS34" i="1"/>
  <c r="CV34" i="1" s="1"/>
  <c r="CS35" i="1"/>
  <c r="CU35" i="1" s="1"/>
  <c r="CS36" i="1"/>
  <c r="CU36" i="1" s="1"/>
  <c r="CS37" i="1"/>
  <c r="CV37" i="1" s="1"/>
  <c r="CS38" i="1"/>
  <c r="CU38" i="1" s="1"/>
  <c r="CS39" i="1"/>
  <c r="CV39" i="1" s="1"/>
  <c r="CS40" i="1"/>
  <c r="CV40" i="1" s="1"/>
  <c r="CS41" i="1"/>
  <c r="CU41" i="1" s="1"/>
  <c r="CS42" i="1"/>
  <c r="CV42" i="1" s="1"/>
  <c r="CS43" i="1"/>
  <c r="CV43" i="1" s="1"/>
  <c r="CS44" i="1"/>
  <c r="CU44" i="1" s="1"/>
  <c r="CS45" i="1"/>
  <c r="CV45" i="1" s="1"/>
  <c r="CS46" i="1"/>
  <c r="CV46" i="1" s="1"/>
  <c r="CS47" i="1"/>
  <c r="CU47" i="1" s="1"/>
  <c r="CS23" i="1"/>
  <c r="CM24" i="1"/>
  <c r="CM25" i="1"/>
  <c r="CP25" i="1" s="1"/>
  <c r="CM26" i="1"/>
  <c r="CP26" i="1" s="1"/>
  <c r="CM27" i="1"/>
  <c r="CO27" i="1" s="1"/>
  <c r="CM29" i="1"/>
  <c r="CP29" i="1" s="1"/>
  <c r="CM30" i="1"/>
  <c r="CP30" i="1" s="1"/>
  <c r="CM31" i="1"/>
  <c r="CP31" i="1" s="1"/>
  <c r="CM32" i="1"/>
  <c r="CO32" i="1" s="1"/>
  <c r="CM33" i="1"/>
  <c r="CO33" i="1" s="1"/>
  <c r="CM34" i="1"/>
  <c r="CO34" i="1" s="1"/>
  <c r="CM35" i="1"/>
  <c r="CP35" i="1" s="1"/>
  <c r="CM36" i="1"/>
  <c r="CP36" i="1" s="1"/>
  <c r="CM37" i="1"/>
  <c r="CP37" i="1" s="1"/>
  <c r="CM38" i="1"/>
  <c r="CP38" i="1" s="1"/>
  <c r="CM39" i="1"/>
  <c r="CO39" i="1" s="1"/>
  <c r="CM40" i="1"/>
  <c r="CO40" i="1" s="1"/>
  <c r="CM41" i="1"/>
  <c r="CP41" i="1" s="1"/>
  <c r="CM42" i="1"/>
  <c r="CP42" i="1" s="1"/>
  <c r="CM43" i="1"/>
  <c r="CP43" i="1" s="1"/>
  <c r="CM44" i="1"/>
  <c r="CO44" i="1" s="1"/>
  <c r="CM45" i="1"/>
  <c r="CO45" i="1" s="1"/>
  <c r="CM46" i="1"/>
  <c r="CO46" i="1" s="1"/>
  <c r="CM47" i="1"/>
  <c r="CP47" i="1" s="1"/>
  <c r="AI48" i="1"/>
  <c r="AE48" i="1"/>
  <c r="BU11" i="1" s="1"/>
  <c r="B48" i="1"/>
  <c r="CM56" i="1" l="1"/>
  <c r="CM50" i="1"/>
  <c r="CM55" i="1"/>
  <c r="CM49" i="1"/>
  <c r="CM52" i="1"/>
  <c r="CM54" i="1"/>
  <c r="CM48" i="1"/>
  <c r="CM53" i="1"/>
  <c r="CM51" i="1"/>
  <c r="DK51" i="1"/>
  <c r="DK56" i="1"/>
  <c r="DK50" i="1"/>
  <c r="DK52" i="1"/>
  <c r="DK53" i="1"/>
  <c r="DK54" i="1"/>
  <c r="DK55" i="1"/>
  <c r="DK49" i="1"/>
  <c r="CS51" i="1"/>
  <c r="CS56" i="1"/>
  <c r="CS50" i="1"/>
  <c r="CS52" i="1"/>
  <c r="CS53" i="1"/>
  <c r="CS54" i="1"/>
  <c r="CS55" i="1"/>
  <c r="CS49" i="1"/>
  <c r="CY55" i="1"/>
  <c r="CY49" i="1"/>
  <c r="CY54" i="1"/>
  <c r="CY56" i="1"/>
  <c r="CY50" i="1"/>
  <c r="CY51" i="1"/>
  <c r="CY52" i="1"/>
  <c r="CY53" i="1"/>
  <c r="DE53" i="1"/>
  <c r="DE52" i="1"/>
  <c r="DE54" i="1"/>
  <c r="DE55" i="1"/>
  <c r="DE49" i="1"/>
  <c r="DE56" i="1"/>
  <c r="DE50" i="1"/>
  <c r="DE51" i="1"/>
  <c r="DN27" i="1"/>
  <c r="DH27" i="1"/>
  <c r="DB27" i="1"/>
  <c r="CU27" i="1"/>
  <c r="DM37" i="1"/>
  <c r="DL37" i="1" s="1"/>
  <c r="DH37" i="1"/>
  <c r="DF37" i="1" s="1"/>
  <c r="DN43" i="1"/>
  <c r="DL43" i="1" s="1"/>
  <c r="DG33" i="1"/>
  <c r="DF33" i="1" s="1"/>
  <c r="DN25" i="1"/>
  <c r="DL25" i="1" s="1"/>
  <c r="DM40" i="1"/>
  <c r="DL40" i="1" s="1"/>
  <c r="DM31" i="1"/>
  <c r="DL31" i="1" s="1"/>
  <c r="DM34" i="1"/>
  <c r="DL34" i="1" s="1"/>
  <c r="DG30" i="1"/>
  <c r="DH34" i="1"/>
  <c r="DF34" i="1" s="1"/>
  <c r="DM28" i="1"/>
  <c r="DL28" i="1" s="1"/>
  <c r="DM46" i="1"/>
  <c r="DL46" i="1" s="1"/>
  <c r="DG27" i="1"/>
  <c r="DH40" i="1"/>
  <c r="DF40" i="1" s="1"/>
  <c r="DG45" i="1"/>
  <c r="DF45" i="1" s="1"/>
  <c r="DK48" i="1"/>
  <c r="DM23" i="1"/>
  <c r="DM26" i="1"/>
  <c r="DL26" i="1" s="1"/>
  <c r="DM29" i="1"/>
  <c r="DL29" i="1" s="1"/>
  <c r="DM32" i="1"/>
  <c r="DL32" i="1" s="1"/>
  <c r="DM35" i="1"/>
  <c r="DL35" i="1" s="1"/>
  <c r="DM38" i="1"/>
  <c r="DL38" i="1" s="1"/>
  <c r="DM41" i="1"/>
  <c r="DL41" i="1" s="1"/>
  <c r="DM44" i="1"/>
  <c r="DL44" i="1" s="1"/>
  <c r="DM47" i="1"/>
  <c r="DL47" i="1" s="1"/>
  <c r="DN23" i="1"/>
  <c r="DM24" i="1"/>
  <c r="DL24" i="1" s="1"/>
  <c r="DM27" i="1"/>
  <c r="DM30" i="1"/>
  <c r="DL30" i="1" s="1"/>
  <c r="DM36" i="1"/>
  <c r="DL36" i="1" s="1"/>
  <c r="DM42" i="1"/>
  <c r="DL42" i="1" s="1"/>
  <c r="DM45" i="1"/>
  <c r="DL45" i="1" s="1"/>
  <c r="DM33" i="1"/>
  <c r="DL33" i="1" s="1"/>
  <c r="DM39" i="1"/>
  <c r="DL39" i="1" s="1"/>
  <c r="CV33" i="1"/>
  <c r="CT33" i="1" s="1"/>
  <c r="DG42" i="1"/>
  <c r="DF42" i="1" s="1"/>
  <c r="DH28" i="1"/>
  <c r="DF28" i="1" s="1"/>
  <c r="DG39" i="1"/>
  <c r="DF39" i="1" s="1"/>
  <c r="DH46" i="1"/>
  <c r="DF46" i="1" s="1"/>
  <c r="DG24" i="1"/>
  <c r="DF24" i="1" s="1"/>
  <c r="DH31" i="1"/>
  <c r="DF31" i="1" s="1"/>
  <c r="DH25" i="1"/>
  <c r="DF25" i="1" s="1"/>
  <c r="DG36" i="1"/>
  <c r="DF36" i="1" s="1"/>
  <c r="DH43" i="1"/>
  <c r="DF43" i="1" s="1"/>
  <c r="DF30" i="1"/>
  <c r="DG23" i="1"/>
  <c r="DG26" i="1"/>
  <c r="DF26" i="1" s="1"/>
  <c r="DG29" i="1"/>
  <c r="DF29" i="1" s="1"/>
  <c r="DG32" i="1"/>
  <c r="DF32" i="1" s="1"/>
  <c r="DG35" i="1"/>
  <c r="DF35" i="1" s="1"/>
  <c r="DG38" i="1"/>
  <c r="DF38" i="1" s="1"/>
  <c r="DG41" i="1"/>
  <c r="DF41" i="1" s="1"/>
  <c r="DG44" i="1"/>
  <c r="DF44" i="1" s="1"/>
  <c r="DG47" i="1"/>
  <c r="DF47" i="1" s="1"/>
  <c r="DH23" i="1"/>
  <c r="DE48" i="1"/>
  <c r="DA27" i="1"/>
  <c r="CV36" i="1"/>
  <c r="CT36" i="1" s="1"/>
  <c r="DA45" i="1"/>
  <c r="CZ45" i="1" s="1"/>
  <c r="DA36" i="1"/>
  <c r="CZ36" i="1" s="1"/>
  <c r="CO31" i="1"/>
  <c r="CN31" i="1" s="1"/>
  <c r="DA30" i="1"/>
  <c r="CZ30" i="1" s="1"/>
  <c r="DA39" i="1"/>
  <c r="CZ39" i="1" s="1"/>
  <c r="CU30" i="1"/>
  <c r="CT30" i="1" s="1"/>
  <c r="DA24" i="1"/>
  <c r="CZ24" i="1" s="1"/>
  <c r="DA33" i="1"/>
  <c r="CZ33" i="1" s="1"/>
  <c r="DA42" i="1"/>
  <c r="CZ42" i="1" s="1"/>
  <c r="DB23" i="1"/>
  <c r="DB26" i="1"/>
  <c r="CZ26" i="1" s="1"/>
  <c r="DB29" i="1"/>
  <c r="CZ29" i="1" s="1"/>
  <c r="DB32" i="1"/>
  <c r="CZ32" i="1" s="1"/>
  <c r="DB35" i="1"/>
  <c r="CZ35" i="1" s="1"/>
  <c r="DB38" i="1"/>
  <c r="CZ38" i="1" s="1"/>
  <c r="DB41" i="1"/>
  <c r="CZ41" i="1" s="1"/>
  <c r="DB44" i="1"/>
  <c r="CZ44" i="1" s="1"/>
  <c r="DB47" i="1"/>
  <c r="CZ47" i="1" s="1"/>
  <c r="DA23" i="1"/>
  <c r="DA25" i="1"/>
  <c r="CZ25" i="1" s="1"/>
  <c r="DA28" i="1"/>
  <c r="CZ28" i="1" s="1"/>
  <c r="DA31" i="1"/>
  <c r="CZ31" i="1" s="1"/>
  <c r="DA34" i="1"/>
  <c r="CZ34" i="1" s="1"/>
  <c r="DA37" i="1"/>
  <c r="CZ37" i="1" s="1"/>
  <c r="DA40" i="1"/>
  <c r="CZ40" i="1" s="1"/>
  <c r="DA43" i="1"/>
  <c r="CZ43" i="1" s="1"/>
  <c r="DA46" i="1"/>
  <c r="CZ46" i="1" s="1"/>
  <c r="CY48" i="1"/>
  <c r="CU45" i="1"/>
  <c r="CT45" i="1" s="1"/>
  <c r="CP32" i="1"/>
  <c r="CN32" i="1" s="1"/>
  <c r="CO37" i="1"/>
  <c r="CN37" i="1" s="1"/>
  <c r="CU24" i="1"/>
  <c r="CT24" i="1" s="1"/>
  <c r="CV27" i="1"/>
  <c r="CU42" i="1"/>
  <c r="CT42" i="1" s="1"/>
  <c r="CU39" i="1"/>
  <c r="CT39" i="1" s="1"/>
  <c r="CO25" i="1"/>
  <c r="CN25" i="1" s="1"/>
  <c r="CP40" i="1"/>
  <c r="CN40" i="1" s="1"/>
  <c r="CP44" i="1"/>
  <c r="CN44" i="1" s="1"/>
  <c r="CV23" i="1"/>
  <c r="CV26" i="1"/>
  <c r="CT26" i="1" s="1"/>
  <c r="CV29" i="1"/>
  <c r="CT29" i="1" s="1"/>
  <c r="CV32" i="1"/>
  <c r="CT32" i="1" s="1"/>
  <c r="CV35" i="1"/>
  <c r="CT35" i="1" s="1"/>
  <c r="CV38" i="1"/>
  <c r="CT38" i="1" s="1"/>
  <c r="CV41" i="1"/>
  <c r="CT41" i="1" s="1"/>
  <c r="CV44" i="1"/>
  <c r="CT44" i="1" s="1"/>
  <c r="CV47" i="1"/>
  <c r="CT47" i="1" s="1"/>
  <c r="CU25" i="1"/>
  <c r="CT25" i="1" s="1"/>
  <c r="CU28" i="1"/>
  <c r="CT28" i="1" s="1"/>
  <c r="CU31" i="1"/>
  <c r="CT31" i="1" s="1"/>
  <c r="CU34" i="1"/>
  <c r="CT34" i="1" s="1"/>
  <c r="CU40" i="1"/>
  <c r="CT40" i="1" s="1"/>
  <c r="CU43" i="1"/>
  <c r="CT43" i="1" s="1"/>
  <c r="CU46" i="1"/>
  <c r="CT46" i="1" s="1"/>
  <c r="CS48" i="1"/>
  <c r="CU23" i="1"/>
  <c r="CU37" i="1"/>
  <c r="CT37" i="1" s="1"/>
  <c r="CP33" i="1"/>
  <c r="CN33" i="1" s="1"/>
  <c r="CO43" i="1"/>
  <c r="CN43" i="1" s="1"/>
  <c r="CP27" i="1"/>
  <c r="CN27" i="1" s="1"/>
  <c r="CP34" i="1"/>
  <c r="CN34" i="1" s="1"/>
  <c r="CP45" i="1"/>
  <c r="CN45" i="1" s="1"/>
  <c r="CP39" i="1"/>
  <c r="CN39" i="1" s="1"/>
  <c r="CP46" i="1"/>
  <c r="CN46" i="1" s="1"/>
  <c r="CO23" i="1"/>
  <c r="CO30" i="1"/>
  <c r="CN30" i="1" s="1"/>
  <c r="CO35" i="1"/>
  <c r="CN35" i="1" s="1"/>
  <c r="CO42" i="1"/>
  <c r="CN42" i="1" s="1"/>
  <c r="CO47" i="1"/>
  <c r="CN47" i="1" s="1"/>
  <c r="CP23" i="1"/>
  <c r="CO26" i="1"/>
  <c r="CN26" i="1" s="1"/>
  <c r="CO38" i="1"/>
  <c r="CN38" i="1" s="1"/>
  <c r="CO24" i="1"/>
  <c r="CO29" i="1"/>
  <c r="CN29" i="1" s="1"/>
  <c r="CO36" i="1"/>
  <c r="CN36" i="1" s="1"/>
  <c r="CO41" i="1"/>
  <c r="CN41" i="1" s="1"/>
  <c r="CP24" i="1"/>
  <c r="CJ48" i="1" l="1"/>
  <c r="CO56" i="1"/>
  <c r="CO54" i="1"/>
  <c r="CO52" i="1"/>
  <c r="CO50" i="1"/>
  <c r="CO49" i="1"/>
  <c r="CO55" i="1"/>
  <c r="CO53" i="1"/>
  <c r="CO51" i="1"/>
  <c r="CV54" i="1"/>
  <c r="CV55" i="1"/>
  <c r="CV49" i="1"/>
  <c r="CV56" i="1"/>
  <c r="CV50" i="1"/>
  <c r="CV51" i="1"/>
  <c r="CV52" i="1"/>
  <c r="CV53" i="1"/>
  <c r="DA51" i="1"/>
  <c r="DA52" i="1"/>
  <c r="DA56" i="1"/>
  <c r="DA53" i="1"/>
  <c r="DA50" i="1"/>
  <c r="DA54" i="1"/>
  <c r="DA55" i="1"/>
  <c r="DA49" i="1"/>
  <c r="DM53" i="1"/>
  <c r="DM54" i="1"/>
  <c r="DM52" i="1"/>
  <c r="DM55" i="1"/>
  <c r="DM49" i="1"/>
  <c r="DM56" i="1"/>
  <c r="DM50" i="1"/>
  <c r="DM51" i="1"/>
  <c r="DG55" i="1"/>
  <c r="DG49" i="1"/>
  <c r="DG56" i="1"/>
  <c r="DG50" i="1"/>
  <c r="DG54" i="1"/>
  <c r="DG51" i="1"/>
  <c r="DG52" i="1"/>
  <c r="DG53" i="1"/>
  <c r="CP56" i="1"/>
  <c r="CP54" i="1"/>
  <c r="CP52" i="1"/>
  <c r="CP50" i="1"/>
  <c r="CP55" i="1"/>
  <c r="CP53" i="1"/>
  <c r="CP51" i="1"/>
  <c r="CP49" i="1"/>
  <c r="DB52" i="1"/>
  <c r="DB53" i="1"/>
  <c r="DB51" i="1"/>
  <c r="DB54" i="1"/>
  <c r="DB55" i="1"/>
  <c r="DB49" i="1"/>
  <c r="DB56" i="1"/>
  <c r="DB50" i="1"/>
  <c r="DN54" i="1"/>
  <c r="DN55" i="1"/>
  <c r="DN49" i="1"/>
  <c r="DN56" i="1"/>
  <c r="DN50" i="1"/>
  <c r="DN51" i="1"/>
  <c r="DN53" i="1"/>
  <c r="DN52" i="1"/>
  <c r="DH56" i="1"/>
  <c r="DH50" i="1"/>
  <c r="DH51" i="1"/>
  <c r="DH52" i="1"/>
  <c r="DH55" i="1"/>
  <c r="DH53" i="1"/>
  <c r="DH49" i="1"/>
  <c r="DH54" i="1"/>
  <c r="CU53" i="1"/>
  <c r="CU54" i="1"/>
  <c r="CU55" i="1"/>
  <c r="CU49" i="1"/>
  <c r="CU52" i="1"/>
  <c r="CU56" i="1"/>
  <c r="CU50" i="1"/>
  <c r="CU51" i="1"/>
  <c r="DL27" i="1"/>
  <c r="DF27" i="1"/>
  <c r="CZ27" i="1"/>
  <c r="CT27" i="1"/>
  <c r="CN23" i="1"/>
  <c r="DL23" i="1"/>
  <c r="DM48" i="1"/>
  <c r="DN48" i="1"/>
  <c r="DF23" i="1"/>
  <c r="DG48" i="1"/>
  <c r="DH48" i="1"/>
  <c r="CZ23" i="1"/>
  <c r="DA48" i="1"/>
  <c r="DB48" i="1"/>
  <c r="CT23" i="1"/>
  <c r="CU48" i="1"/>
  <c r="CV48" i="1"/>
  <c r="CO48" i="1"/>
  <c r="CN24" i="1"/>
  <c r="CP48" i="1"/>
  <c r="CT52" i="1" l="1"/>
  <c r="CT53" i="1"/>
  <c r="CT54" i="1"/>
  <c r="CT55" i="1"/>
  <c r="CT49" i="1"/>
  <c r="CT51" i="1"/>
  <c r="CT56" i="1"/>
  <c r="CT50" i="1"/>
  <c r="DF54" i="1"/>
  <c r="DF55" i="1"/>
  <c r="DF49" i="1"/>
  <c r="DF56" i="1"/>
  <c r="DF50" i="1"/>
  <c r="DF51" i="1"/>
  <c r="DF52" i="1"/>
  <c r="DF53" i="1"/>
  <c r="CZ56" i="1"/>
  <c r="CZ50" i="1"/>
  <c r="CZ51" i="1"/>
  <c r="CZ52" i="1"/>
  <c r="CZ53" i="1"/>
  <c r="CZ54" i="1"/>
  <c r="CZ55" i="1"/>
  <c r="CZ49" i="1"/>
  <c r="DL52" i="1"/>
  <c r="DL53" i="1"/>
  <c r="DL54" i="1"/>
  <c r="DL55" i="1"/>
  <c r="DL49" i="1"/>
  <c r="DL56" i="1"/>
  <c r="DL50" i="1"/>
  <c r="DL51" i="1"/>
  <c r="CN51" i="1"/>
  <c r="CN49" i="1"/>
  <c r="CN56" i="1"/>
  <c r="CN54" i="1"/>
  <c r="CN52" i="1"/>
  <c r="CN50" i="1"/>
  <c r="CN53" i="1"/>
  <c r="CN55" i="1"/>
  <c r="DL48" i="1"/>
  <c r="DF48" i="1"/>
  <c r="CZ48" i="1"/>
  <c r="CT48" i="1"/>
  <c r="CN48" i="1"/>
  <c r="EI47" i="1" l="1"/>
  <c r="EI46" i="1"/>
  <c r="EI45" i="1"/>
  <c r="EI44" i="1"/>
  <c r="EI43" i="1"/>
  <c r="EI42" i="1"/>
  <c r="EI41" i="1"/>
  <c r="EI40" i="1"/>
  <c r="EI39" i="1"/>
  <c r="EI38" i="1"/>
  <c r="EI37" i="1"/>
  <c r="EI36" i="1"/>
  <c r="EI35" i="1"/>
  <c r="EI34" i="1"/>
  <c r="EI33" i="1"/>
  <c r="EI32" i="1"/>
  <c r="EI31" i="1"/>
  <c r="EI30" i="1"/>
  <c r="EI29" i="1"/>
  <c r="EI28" i="1"/>
  <c r="EI27" i="1"/>
  <c r="EI26" i="1"/>
  <c r="EI25" i="1"/>
  <c r="EI24" i="1"/>
  <c r="EI23" i="1"/>
  <c r="EC47" i="1"/>
  <c r="EC46" i="1"/>
  <c r="EC45" i="1"/>
  <c r="EC44" i="1"/>
  <c r="EC43" i="1"/>
  <c r="EC42" i="1"/>
  <c r="EC41" i="1"/>
  <c r="EC40" i="1"/>
  <c r="EC39" i="1"/>
  <c r="EC38" i="1"/>
  <c r="EC37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3" i="1"/>
  <c r="DW47" i="1"/>
  <c r="DW46" i="1"/>
  <c r="DW45" i="1"/>
  <c r="DW44" i="1"/>
  <c r="DW43" i="1"/>
  <c r="DW42" i="1"/>
  <c r="DW4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Q47" i="1"/>
  <c r="DQ46" i="1"/>
  <c r="DQ45" i="1"/>
  <c r="DQ44" i="1"/>
  <c r="DQ43" i="1"/>
  <c r="DQ42" i="1"/>
  <c r="DQ41" i="1"/>
  <c r="DQ40" i="1"/>
  <c r="DQ39" i="1"/>
  <c r="DQ38" i="1"/>
  <c r="DQ37" i="1"/>
  <c r="DQ36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Q55" i="1" l="1"/>
  <c r="DQ49" i="1"/>
  <c r="DQ54" i="1"/>
  <c r="DQ56" i="1"/>
  <c r="DQ50" i="1"/>
  <c r="DQ51" i="1"/>
  <c r="DQ52" i="1"/>
  <c r="DQ53" i="1"/>
  <c r="EC51" i="1"/>
  <c r="EC56" i="1"/>
  <c r="EC50" i="1"/>
  <c r="EC52" i="1"/>
  <c r="EC53" i="1"/>
  <c r="EC54" i="1"/>
  <c r="EC55" i="1"/>
  <c r="EC49" i="1"/>
  <c r="DW53" i="1"/>
  <c r="DW52" i="1"/>
  <c r="DW54" i="1"/>
  <c r="DW55" i="1"/>
  <c r="DW49" i="1"/>
  <c r="DW56" i="1"/>
  <c r="DW50" i="1"/>
  <c r="DW51" i="1"/>
  <c r="EI54" i="1"/>
  <c r="EI48" i="1"/>
  <c r="EI53" i="1"/>
  <c r="EI55" i="1"/>
  <c r="EI49" i="1"/>
  <c r="EI56" i="1"/>
  <c r="EI50" i="1"/>
  <c r="EI51" i="1"/>
  <c r="EI52" i="1"/>
  <c r="EL45" i="1"/>
  <c r="EL44" i="1"/>
  <c r="EL43" i="1"/>
  <c r="EL42" i="1"/>
  <c r="EL40" i="1"/>
  <c r="EL39" i="1"/>
  <c r="EL38" i="1"/>
  <c r="EL37" i="1"/>
  <c r="EL36" i="1"/>
  <c r="EL33" i="1"/>
  <c r="EL32" i="1"/>
  <c r="EL30" i="1"/>
  <c r="EL27" i="1"/>
  <c r="EL26" i="1"/>
  <c r="EL24" i="1"/>
  <c r="EF46" i="1"/>
  <c r="EF45" i="1"/>
  <c r="EF44" i="1"/>
  <c r="EF43" i="1"/>
  <c r="EF42" i="1"/>
  <c r="EF41" i="1"/>
  <c r="EF40" i="1"/>
  <c r="EF39" i="1"/>
  <c r="EF38" i="1"/>
  <c r="EF37" i="1"/>
  <c r="EF36" i="1"/>
  <c r="EF35" i="1"/>
  <c r="EF34" i="1"/>
  <c r="EF33" i="1"/>
  <c r="EF32" i="1"/>
  <c r="EF31" i="1"/>
  <c r="EF30" i="1"/>
  <c r="EF28" i="1"/>
  <c r="EF27" i="1"/>
  <c r="EF26" i="1"/>
  <c r="EF25" i="1"/>
  <c r="EF24" i="1"/>
  <c r="DZ47" i="1"/>
  <c r="DZ46" i="1"/>
  <c r="DZ45" i="1"/>
  <c r="DZ44" i="1"/>
  <c r="DZ43" i="1"/>
  <c r="DZ42" i="1"/>
  <c r="DZ39" i="1"/>
  <c r="DZ38" i="1"/>
  <c r="DZ36" i="1"/>
  <c r="DZ35" i="1"/>
  <c r="DZ34" i="1"/>
  <c r="DZ33" i="1"/>
  <c r="DZ32" i="1"/>
  <c r="DZ30" i="1"/>
  <c r="DZ29" i="1"/>
  <c r="DZ28" i="1"/>
  <c r="DZ26" i="1"/>
  <c r="DZ24" i="1"/>
  <c r="EL23" i="1"/>
  <c r="EF23" i="1"/>
  <c r="EL47" i="1"/>
  <c r="EL46" i="1"/>
  <c r="EL41" i="1"/>
  <c r="EL35" i="1"/>
  <c r="EL34" i="1"/>
  <c r="EL31" i="1"/>
  <c r="EL29" i="1"/>
  <c r="EL28" i="1"/>
  <c r="EL25" i="1"/>
  <c r="EF47" i="1"/>
  <c r="EF29" i="1"/>
  <c r="DZ23" i="1"/>
  <c r="DZ41" i="1"/>
  <c r="DZ40" i="1"/>
  <c r="DZ37" i="1"/>
  <c r="DZ31" i="1"/>
  <c r="DZ27" i="1"/>
  <c r="DZ25" i="1"/>
  <c r="DS24" i="1"/>
  <c r="DS25" i="1"/>
  <c r="DS26" i="1"/>
  <c r="DS27" i="1"/>
  <c r="DS28" i="1"/>
  <c r="DS29" i="1"/>
  <c r="DS30" i="1"/>
  <c r="DS31" i="1"/>
  <c r="DS32" i="1"/>
  <c r="DS33" i="1"/>
  <c r="DS34" i="1"/>
  <c r="DS35" i="1"/>
  <c r="DS36" i="1"/>
  <c r="DS37" i="1"/>
  <c r="DS38" i="1"/>
  <c r="DS39" i="1"/>
  <c r="DS40" i="1"/>
  <c r="DS41" i="1"/>
  <c r="DS42" i="1"/>
  <c r="DS43" i="1"/>
  <c r="DS44" i="1"/>
  <c r="DS45" i="1"/>
  <c r="DS46" i="1"/>
  <c r="DS47" i="1"/>
  <c r="DV48" i="1"/>
  <c r="EB48" i="1"/>
  <c r="DZ56" i="1" l="1"/>
  <c r="DZ50" i="1"/>
  <c r="DZ51" i="1"/>
  <c r="DZ52" i="1"/>
  <c r="DZ53" i="1"/>
  <c r="DZ55" i="1"/>
  <c r="DZ49" i="1"/>
  <c r="DZ54" i="1"/>
  <c r="EF54" i="1"/>
  <c r="EF55" i="1"/>
  <c r="EF49" i="1"/>
  <c r="EF56" i="1"/>
  <c r="EF50" i="1"/>
  <c r="EF51" i="1"/>
  <c r="EF53" i="1"/>
  <c r="EF52" i="1"/>
  <c r="EL51" i="1"/>
  <c r="EL52" i="1"/>
  <c r="EL53" i="1"/>
  <c r="EL54" i="1"/>
  <c r="EL48" i="1"/>
  <c r="EL56" i="1"/>
  <c r="EL50" i="1"/>
  <c r="EL55" i="1"/>
  <c r="EL49" i="1"/>
  <c r="DT23" i="1"/>
  <c r="DS23" i="1"/>
  <c r="EC48" i="1"/>
  <c r="EK23" i="1"/>
  <c r="EK24" i="1"/>
  <c r="EJ24" i="1" s="1"/>
  <c r="EK25" i="1"/>
  <c r="EJ25" i="1" s="1"/>
  <c r="EK26" i="1"/>
  <c r="EJ26" i="1" s="1"/>
  <c r="EK27" i="1"/>
  <c r="EK28" i="1"/>
  <c r="EJ28" i="1" s="1"/>
  <c r="EK29" i="1"/>
  <c r="EJ29" i="1" s="1"/>
  <c r="EK30" i="1"/>
  <c r="EJ30" i="1" s="1"/>
  <c r="EK31" i="1"/>
  <c r="EJ31" i="1" s="1"/>
  <c r="EK32" i="1"/>
  <c r="EJ32" i="1" s="1"/>
  <c r="EK33" i="1"/>
  <c r="EJ33" i="1" s="1"/>
  <c r="EK34" i="1"/>
  <c r="EJ34" i="1" s="1"/>
  <c r="EK35" i="1"/>
  <c r="EJ35" i="1" s="1"/>
  <c r="EK36" i="1"/>
  <c r="EJ36" i="1" s="1"/>
  <c r="EK37" i="1"/>
  <c r="EJ37" i="1" s="1"/>
  <c r="EK38" i="1"/>
  <c r="EJ38" i="1" s="1"/>
  <c r="EK39" i="1"/>
  <c r="EJ39" i="1" s="1"/>
  <c r="EK40" i="1"/>
  <c r="EJ40" i="1" s="1"/>
  <c r="EK41" i="1"/>
  <c r="EJ41" i="1" s="1"/>
  <c r="EK42" i="1"/>
  <c r="EJ42" i="1" s="1"/>
  <c r="EK43" i="1"/>
  <c r="EJ43" i="1" s="1"/>
  <c r="EK44" i="1"/>
  <c r="EJ44" i="1" s="1"/>
  <c r="EK45" i="1"/>
  <c r="EJ45" i="1" s="1"/>
  <c r="EK46" i="1"/>
  <c r="EJ46" i="1" s="1"/>
  <c r="EK47" i="1"/>
  <c r="EJ47" i="1" s="1"/>
  <c r="EF48" i="1"/>
  <c r="EE23" i="1"/>
  <c r="EE24" i="1"/>
  <c r="ED24" i="1" s="1"/>
  <c r="EE25" i="1"/>
  <c r="ED25" i="1" s="1"/>
  <c r="EE26" i="1"/>
  <c r="ED26" i="1" s="1"/>
  <c r="EE27" i="1"/>
  <c r="EE28" i="1"/>
  <c r="ED28" i="1" s="1"/>
  <c r="EE29" i="1"/>
  <c r="ED29" i="1" s="1"/>
  <c r="EE30" i="1"/>
  <c r="ED30" i="1" s="1"/>
  <c r="EE31" i="1"/>
  <c r="ED31" i="1" s="1"/>
  <c r="EE32" i="1"/>
  <c r="ED32" i="1" s="1"/>
  <c r="EE33" i="1"/>
  <c r="ED33" i="1" s="1"/>
  <c r="EE34" i="1"/>
  <c r="ED34" i="1" s="1"/>
  <c r="EE35" i="1"/>
  <c r="ED35" i="1" s="1"/>
  <c r="EE36" i="1"/>
  <c r="ED36" i="1" s="1"/>
  <c r="EE37" i="1"/>
  <c r="ED37" i="1" s="1"/>
  <c r="EE38" i="1"/>
  <c r="ED38" i="1" s="1"/>
  <c r="EE39" i="1"/>
  <c r="ED39" i="1" s="1"/>
  <c r="EE40" i="1"/>
  <c r="ED40" i="1" s="1"/>
  <c r="EE41" i="1"/>
  <c r="ED41" i="1" s="1"/>
  <c r="EE42" i="1"/>
  <c r="ED42" i="1" s="1"/>
  <c r="EE43" i="1"/>
  <c r="ED43" i="1" s="1"/>
  <c r="EE44" i="1"/>
  <c r="ED44" i="1" s="1"/>
  <c r="EE45" i="1"/>
  <c r="ED45" i="1" s="1"/>
  <c r="EE46" i="1"/>
  <c r="ED46" i="1" s="1"/>
  <c r="EE47" i="1"/>
  <c r="ED47" i="1" s="1"/>
  <c r="DZ48" i="1"/>
  <c r="DY23" i="1"/>
  <c r="DY24" i="1"/>
  <c r="DX24" i="1" s="1"/>
  <c r="DY25" i="1"/>
  <c r="DX25" i="1" s="1"/>
  <c r="DY26" i="1"/>
  <c r="DX26" i="1" s="1"/>
  <c r="DY27" i="1"/>
  <c r="DY28" i="1"/>
  <c r="DX28" i="1" s="1"/>
  <c r="DY29" i="1"/>
  <c r="DX29" i="1" s="1"/>
  <c r="DY30" i="1"/>
  <c r="DX30" i="1" s="1"/>
  <c r="DY31" i="1"/>
  <c r="DX31" i="1" s="1"/>
  <c r="DY32" i="1"/>
  <c r="DX32" i="1" s="1"/>
  <c r="DY33" i="1"/>
  <c r="DX33" i="1" s="1"/>
  <c r="DY34" i="1"/>
  <c r="DX34" i="1" s="1"/>
  <c r="DY35" i="1"/>
  <c r="DX35" i="1" s="1"/>
  <c r="DY36" i="1"/>
  <c r="DX36" i="1" s="1"/>
  <c r="DY37" i="1"/>
  <c r="DY38" i="1"/>
  <c r="DX38" i="1" s="1"/>
  <c r="DY39" i="1"/>
  <c r="DY40" i="1"/>
  <c r="DX40" i="1" s="1"/>
  <c r="DY41" i="1"/>
  <c r="DX41" i="1" s="1"/>
  <c r="DY42" i="1"/>
  <c r="DX42" i="1" s="1"/>
  <c r="DY43" i="1"/>
  <c r="DY44" i="1"/>
  <c r="DX44" i="1" s="1"/>
  <c r="DY45" i="1"/>
  <c r="DX45" i="1" s="1"/>
  <c r="DY46" i="1"/>
  <c r="DX46" i="1" s="1"/>
  <c r="DY47" i="1"/>
  <c r="DT47" i="1"/>
  <c r="DT46" i="1"/>
  <c r="DR46" i="1" s="1"/>
  <c r="DT45" i="1"/>
  <c r="DT44" i="1"/>
  <c r="DT43" i="1"/>
  <c r="DT42" i="1"/>
  <c r="DT41" i="1"/>
  <c r="DT40" i="1"/>
  <c r="DT39" i="1"/>
  <c r="DT38" i="1"/>
  <c r="DT37" i="1"/>
  <c r="DT36" i="1"/>
  <c r="DT35" i="1"/>
  <c r="DT34" i="1"/>
  <c r="DT33" i="1"/>
  <c r="DT32" i="1"/>
  <c r="DT31" i="1"/>
  <c r="DT30" i="1"/>
  <c r="DT29" i="1"/>
  <c r="DT28" i="1"/>
  <c r="DT27" i="1"/>
  <c r="DT26" i="1"/>
  <c r="DR26" i="1" s="1"/>
  <c r="DT25" i="1"/>
  <c r="DT24" i="1"/>
  <c r="DW48" i="1"/>
  <c r="DY55" i="1" l="1"/>
  <c r="DY49" i="1"/>
  <c r="DY56" i="1"/>
  <c r="DY50" i="1"/>
  <c r="DY51" i="1"/>
  <c r="DY52" i="1"/>
  <c r="DY53" i="1"/>
  <c r="DY54" i="1"/>
  <c r="EJ23" i="1"/>
  <c r="EK56" i="1"/>
  <c r="EK50" i="1"/>
  <c r="EK51" i="1"/>
  <c r="EK55" i="1"/>
  <c r="EK49" i="1"/>
  <c r="EK52" i="1"/>
  <c r="EK53" i="1"/>
  <c r="EK54" i="1"/>
  <c r="EK48" i="1"/>
  <c r="DS51" i="1"/>
  <c r="DS52" i="1"/>
  <c r="DS56" i="1"/>
  <c r="DS50" i="1"/>
  <c r="DS53" i="1"/>
  <c r="DS54" i="1"/>
  <c r="DS55" i="1"/>
  <c r="DS49" i="1"/>
  <c r="DT52" i="1"/>
  <c r="DT53" i="1"/>
  <c r="DT54" i="1"/>
  <c r="DT55" i="1"/>
  <c r="DT49" i="1"/>
  <c r="DT51" i="1"/>
  <c r="DT56" i="1"/>
  <c r="DT50" i="1"/>
  <c r="EE53" i="1"/>
  <c r="EE54" i="1"/>
  <c r="EE55" i="1"/>
  <c r="EE49" i="1"/>
  <c r="EE56" i="1"/>
  <c r="EE50" i="1"/>
  <c r="EE51" i="1"/>
  <c r="EE52" i="1"/>
  <c r="EJ27" i="1"/>
  <c r="ED27" i="1"/>
  <c r="DX27" i="1"/>
  <c r="DR23" i="1"/>
  <c r="DR27" i="1"/>
  <c r="DR31" i="1"/>
  <c r="DR35" i="1"/>
  <c r="DR29" i="1"/>
  <c r="DR28" i="1"/>
  <c r="DR36" i="1"/>
  <c r="DR44" i="1"/>
  <c r="DR30" i="1"/>
  <c r="DR34" i="1"/>
  <c r="DR38" i="1"/>
  <c r="DR42" i="1"/>
  <c r="DR39" i="1"/>
  <c r="DR43" i="1"/>
  <c r="DR47" i="1"/>
  <c r="DR45" i="1"/>
  <c r="DX47" i="1"/>
  <c r="DX43" i="1"/>
  <c r="DX39" i="1"/>
  <c r="DR24" i="1"/>
  <c r="DR32" i="1"/>
  <c r="DR40" i="1"/>
  <c r="DR25" i="1"/>
  <c r="DR33" i="1"/>
  <c r="DR37" i="1"/>
  <c r="DR41" i="1"/>
  <c r="DX37" i="1"/>
  <c r="ED23" i="1"/>
  <c r="EE48" i="1"/>
  <c r="DX23" i="1"/>
  <c r="DY48" i="1"/>
  <c r="DR56" i="1" l="1"/>
  <c r="DR50" i="1"/>
  <c r="DR51" i="1"/>
  <c r="DR52" i="1"/>
  <c r="DR53" i="1"/>
  <c r="DR54" i="1"/>
  <c r="DR55" i="1"/>
  <c r="DR49" i="1"/>
  <c r="DX54" i="1"/>
  <c r="DX55" i="1"/>
  <c r="DX49" i="1"/>
  <c r="DX53" i="1"/>
  <c r="DX56" i="1"/>
  <c r="DX50" i="1"/>
  <c r="DX51" i="1"/>
  <c r="DX52" i="1"/>
  <c r="EJ55" i="1"/>
  <c r="EJ49" i="1"/>
  <c r="EJ56" i="1"/>
  <c r="EJ50" i="1"/>
  <c r="EJ51" i="1"/>
  <c r="EJ54" i="1"/>
  <c r="EJ48" i="1"/>
  <c r="EJ52" i="1"/>
  <c r="EJ53" i="1"/>
  <c r="ED52" i="1"/>
  <c r="ED53" i="1"/>
  <c r="ED51" i="1"/>
  <c r="ED54" i="1"/>
  <c r="ED55" i="1"/>
  <c r="ED49" i="1"/>
  <c r="ED56" i="1"/>
  <c r="ED50" i="1"/>
  <c r="ED48" i="1"/>
  <c r="DX48" i="1"/>
  <c r="DQ48" i="1" l="1"/>
  <c r="EN38" i="1" l="1"/>
  <c r="EP38" i="1" s="1"/>
  <c r="EN44" i="1"/>
  <c r="EP44" i="1" s="1"/>
  <c r="EN35" i="1"/>
  <c r="EP35" i="1" s="1"/>
  <c r="EN26" i="1"/>
  <c r="EP26" i="1" s="1"/>
  <c r="EN47" i="1"/>
  <c r="EP47" i="1" s="1"/>
  <c r="DP48" i="1"/>
  <c r="DJ48" i="1"/>
  <c r="DD48" i="1"/>
  <c r="CX48" i="1"/>
  <c r="CR48" i="1"/>
  <c r="DS48" i="1"/>
  <c r="EO24" i="1" l="1"/>
  <c r="EO28" i="1"/>
  <c r="EO31" i="1"/>
  <c r="EO34" i="1"/>
  <c r="EO37" i="1"/>
  <c r="EO40" i="1"/>
  <c r="EO43" i="1"/>
  <c r="EO46" i="1"/>
  <c r="EN29" i="1"/>
  <c r="EP29" i="1" s="1"/>
  <c r="EN32" i="1"/>
  <c r="EP32" i="1" s="1"/>
  <c r="EN41" i="1"/>
  <c r="EP41" i="1" s="1"/>
  <c r="EN25" i="1"/>
  <c r="EP25" i="1" s="1"/>
  <c r="EO26" i="1"/>
  <c r="EO29" i="1"/>
  <c r="EO32" i="1"/>
  <c r="EO35" i="1"/>
  <c r="EO38" i="1"/>
  <c r="EO41" i="1"/>
  <c r="EO44" i="1"/>
  <c r="EO47" i="1"/>
  <c r="EM47" i="1" s="1"/>
  <c r="EO25" i="1"/>
  <c r="EN27" i="1"/>
  <c r="EP27" i="1" s="1"/>
  <c r="EN30" i="1"/>
  <c r="EP30" i="1" s="1"/>
  <c r="EN33" i="1"/>
  <c r="EP33" i="1" s="1"/>
  <c r="EN36" i="1"/>
  <c r="EP36" i="1" s="1"/>
  <c r="EN39" i="1"/>
  <c r="EP39" i="1" s="1"/>
  <c r="EN42" i="1"/>
  <c r="EP42" i="1" s="1"/>
  <c r="EN45" i="1"/>
  <c r="EP45" i="1" s="1"/>
  <c r="EN23" i="1"/>
  <c r="EO27" i="1"/>
  <c r="EO30" i="1"/>
  <c r="EO33" i="1"/>
  <c r="EO36" i="1"/>
  <c r="EO39" i="1"/>
  <c r="EO42" i="1"/>
  <c r="EO45" i="1"/>
  <c r="EO23" i="1"/>
  <c r="EN28" i="1"/>
  <c r="EP28" i="1" s="1"/>
  <c r="EN31" i="1"/>
  <c r="EP31" i="1" s="1"/>
  <c r="EN34" i="1"/>
  <c r="EP34" i="1" s="1"/>
  <c r="EN37" i="1"/>
  <c r="EP37" i="1" s="1"/>
  <c r="EN40" i="1"/>
  <c r="EP40" i="1" s="1"/>
  <c r="EN43" i="1"/>
  <c r="EP43" i="1" s="1"/>
  <c r="EN46" i="1"/>
  <c r="EP46" i="1" s="1"/>
  <c r="EN24" i="1"/>
  <c r="EP24" i="1" s="1"/>
  <c r="DT48" i="1"/>
  <c r="EN56" i="1" l="1"/>
  <c r="EN53" i="1"/>
  <c r="EN50" i="1"/>
  <c r="EN52" i="1"/>
  <c r="EN54" i="1"/>
  <c r="EN51" i="1"/>
  <c r="EN48" i="1"/>
  <c r="EN55" i="1"/>
  <c r="EN49" i="1"/>
  <c r="EO56" i="1"/>
  <c r="EO53" i="1"/>
  <c r="EO50" i="1"/>
  <c r="EO54" i="1"/>
  <c r="EO51" i="1"/>
  <c r="EO48" i="1"/>
  <c r="EO55" i="1"/>
  <c r="EO52" i="1"/>
  <c r="EO49" i="1"/>
  <c r="EM23" i="1"/>
  <c r="EM42" i="1"/>
  <c r="EM44" i="1"/>
  <c r="EM25" i="1"/>
  <c r="EM24" i="1"/>
  <c r="EM36" i="1"/>
  <c r="EM28" i="1"/>
  <c r="EM27" i="1"/>
  <c r="EM40" i="1"/>
  <c r="EM30" i="1"/>
  <c r="EM38" i="1"/>
  <c r="EM35" i="1"/>
  <c r="EM41" i="1"/>
  <c r="DR48" i="1"/>
  <c r="EM32" i="1"/>
  <c r="EM33" i="1"/>
  <c r="EM46" i="1"/>
  <c r="EM39" i="1"/>
  <c r="EM43" i="1"/>
  <c r="EM45" i="1"/>
  <c r="EM37" i="1"/>
  <c r="EM29" i="1"/>
  <c r="EM31" i="1"/>
  <c r="EM26" i="1"/>
  <c r="EM34" i="1"/>
  <c r="EM55" i="1" l="1"/>
  <c r="EM52" i="1"/>
  <c r="EM49" i="1"/>
  <c r="EM53" i="1"/>
  <c r="EM50" i="1"/>
  <c r="EM56" i="1"/>
  <c r="EM54" i="1"/>
  <c r="EM51" i="1"/>
  <c r="EM48" i="1"/>
  <c r="EP50" i="1"/>
  <c r="EP54" i="1"/>
  <c r="EP51" i="1"/>
  <c r="EP48" i="1"/>
  <c r="EP53" i="1"/>
  <c r="EP55" i="1"/>
  <c r="EP52" i="1"/>
  <c r="EP49" i="1"/>
  <c r="EP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mikako_nakamura</author>
  </authors>
  <commentList>
    <comment ref="CM5" authorId="0" shapeId="0" xr:uid="{D265AB59-6170-4993-A6D7-501D7E956BF8}">
      <text>
        <r>
          <rPr>
            <sz val="10"/>
            <color indexed="10"/>
            <rFont val="MS P ゴシック"/>
            <family val="3"/>
            <charset val="128"/>
          </rPr>
          <t xml:space="preserve">Ｒ４年６月にあらためて連絡します
</t>
        </r>
      </text>
    </comment>
    <comment ref="EP20" authorId="1" shapeId="0" xr:uid="{00000000-0006-0000-0000-000005000000}">
      <text>
        <r>
          <rPr>
            <sz val="10"/>
            <color indexed="81"/>
            <rFont val="ＭＳ Ｐゴシック"/>
            <family val="3"/>
            <charset val="128"/>
            <scheme val="major"/>
          </rPr>
          <t xml:space="preserve">この欄は、対象期間中の残高確認欄として常にチェックすること。残高がゼロ（マイナス）になると補てん金の交付ができないことに留意。
（最終的にこの欄は、４事業年度末の残高となる。）
</t>
        </r>
      </text>
    </comment>
    <comment ref="EP23" authorId="0" shapeId="0" xr:uid="{C26AA57C-0032-4BDD-8E0D-2C220CF1BF68}">
      <text>
        <r>
          <rPr>
            <sz val="14"/>
            <color indexed="10"/>
            <rFont val="MS P ゴシック"/>
            <family val="3"/>
            <charset val="128"/>
          </rPr>
          <t xml:space="preserve">第２回納付額が納入されるまでは、前年度残額と第１回納付額の合計額を限度に補填金を管理する算式としている
第２回納付が完了したら、算式を「Ｒ４積立金額」に変更が必要
</t>
        </r>
        <r>
          <rPr>
            <sz val="11"/>
            <color indexed="10"/>
            <rFont val="MS P ゴシック"/>
            <family val="3"/>
            <charset val="128"/>
          </rPr>
          <t xml:space="preserve">
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<sst xmlns="http://schemas.openxmlformats.org/spreadsheetml/2006/main" count="387" uniqueCount="169">
  <si>
    <t>【支援対象者用】</t>
    <rPh sb="1" eb="3">
      <t>シエン</t>
    </rPh>
    <rPh sb="3" eb="6">
      <t>タイショウシャ</t>
    </rPh>
    <rPh sb="6" eb="7">
      <t>ヨウ</t>
    </rPh>
    <phoneticPr fontId="1"/>
  </si>
  <si>
    <t>支援対象者（組織）名</t>
    <rPh sb="0" eb="2">
      <t>シエン</t>
    </rPh>
    <rPh sb="2" eb="5">
      <t>タイショウシャ</t>
    </rPh>
    <rPh sb="6" eb="8">
      <t>ソシキ</t>
    </rPh>
    <rPh sb="9" eb="10">
      <t>メイ</t>
    </rPh>
    <phoneticPr fontId="1"/>
  </si>
  <si>
    <t>所在都道府県</t>
    <rPh sb="0" eb="2">
      <t>ショザイ</t>
    </rPh>
    <rPh sb="2" eb="6">
      <t>トドウフケン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</si>
  <si>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</si>
  <si>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</si>
  <si>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農家
整理番号</t>
    <rPh sb="0" eb="2">
      <t>ノウカ</t>
    </rPh>
    <rPh sb="3" eb="5">
      <t>セイリ</t>
    </rPh>
    <rPh sb="5" eb="7">
      <t>バンゴウ</t>
    </rPh>
    <phoneticPr fontId="1"/>
  </si>
  <si>
    <t>リース、ＳＮ申請</t>
    <rPh sb="6" eb="8">
      <t>シンセイ</t>
    </rPh>
    <phoneticPr fontId="1"/>
  </si>
  <si>
    <t>○</t>
    <phoneticPr fontId="1"/>
  </si>
  <si>
    <t>×</t>
    <phoneticPr fontId="1"/>
  </si>
  <si>
    <t>実施期間</t>
    <rPh sb="0" eb="2">
      <t>ジッシ</t>
    </rPh>
    <rPh sb="2" eb="4">
      <t>キカン</t>
    </rPh>
    <phoneticPr fontId="1"/>
  </si>
  <si>
    <t>月</t>
    <rPh sb="0" eb="1">
      <t>ガツ</t>
    </rPh>
    <phoneticPr fontId="1"/>
  </si>
  <si>
    <t>～</t>
    <phoneticPr fontId="1"/>
  </si>
  <si>
    <t>セーフティネット対象期間</t>
    <rPh sb="8" eb="10">
      <t>タイショウ</t>
    </rPh>
    <rPh sb="10" eb="12">
      <t>キカン</t>
    </rPh>
    <phoneticPr fontId="1"/>
  </si>
  <si>
    <t>ＳＮ対象期間</t>
    <rPh sb="2" eb="4">
      <t>タイショウ</t>
    </rPh>
    <rPh sb="4" eb="6">
      <t>キカン</t>
    </rPh>
    <phoneticPr fontId="1"/>
  </si>
  <si>
    <t>１１月～翌４月</t>
    <rPh sb="2" eb="3">
      <t>ガツ</t>
    </rPh>
    <rPh sb="4" eb="5">
      <t>ヨク</t>
    </rPh>
    <rPh sb="6" eb="7">
      <t>ガツ</t>
    </rPh>
    <phoneticPr fontId="1"/>
  </si>
  <si>
    <t>１０月～翌３月</t>
    <rPh sb="2" eb="3">
      <t>ガツ</t>
    </rPh>
    <rPh sb="4" eb="5">
      <t>ヨク</t>
    </rPh>
    <rPh sb="6" eb="7">
      <t>ガツ</t>
    </rPh>
    <phoneticPr fontId="1"/>
  </si>
  <si>
    <t>１２月～翌５月</t>
    <rPh sb="2" eb="3">
      <t>ガツ</t>
    </rPh>
    <rPh sb="4" eb="5">
      <t>ヨク</t>
    </rPh>
    <rPh sb="6" eb="7">
      <t>ガツ</t>
    </rPh>
    <phoneticPr fontId="1"/>
  </si>
  <si>
    <t>＜内訳＞　支援対象者の構成員の事業参加者等の内訳</t>
    <rPh sb="1" eb="3">
      <t>ウチワケ</t>
    </rPh>
    <rPh sb="5" eb="7">
      <t>シエン</t>
    </rPh>
    <rPh sb="7" eb="10">
      <t>タイショウシャ</t>
    </rPh>
    <rPh sb="11" eb="14">
      <t>コウセイイン</t>
    </rPh>
    <rPh sb="15" eb="17">
      <t>ジギョウ</t>
    </rPh>
    <rPh sb="17" eb="20">
      <t>サンカシャ</t>
    </rPh>
    <rPh sb="20" eb="21">
      <t>トウ</t>
    </rPh>
    <rPh sb="22" eb="24">
      <t>ウチワケ</t>
    </rPh>
    <phoneticPr fontId="1"/>
  </si>
  <si>
    <t>燃油購入予定数量（ﾘｯﾄﾙ）</t>
    <rPh sb="0" eb="2">
      <t>ネンユ</t>
    </rPh>
    <rPh sb="2" eb="4">
      <t>コウニュウ</t>
    </rPh>
    <rPh sb="4" eb="6">
      <t>ヨテイ</t>
    </rPh>
    <rPh sb="6" eb="8">
      <t>スウリョウ</t>
    </rPh>
    <phoneticPr fontId="1"/>
  </si>
  <si>
    <t>ＳＮ選択肢</t>
    <rPh sb="2" eb="5">
      <t>センタクシ</t>
    </rPh>
    <phoneticPr fontId="1"/>
  </si>
  <si>
    <t>ＳＮ油種</t>
    <rPh sb="2" eb="4">
      <t>ユシュ</t>
    </rPh>
    <phoneticPr fontId="1"/>
  </si>
  <si>
    <t>Ａ重油</t>
    <rPh sb="1" eb="3">
      <t>ジュウユ</t>
    </rPh>
    <phoneticPr fontId="1"/>
  </si>
  <si>
    <t>灯油</t>
    <rPh sb="0" eb="2">
      <t>トウユ</t>
    </rPh>
    <phoneticPr fontId="1"/>
  </si>
  <si>
    <t>合計</t>
    <rPh sb="0" eb="2">
      <t>ゴウケイ</t>
    </rPh>
    <phoneticPr fontId="1"/>
  </si>
  <si>
    <t>燃油補填金積立金額（円）</t>
    <rPh sb="0" eb="2">
      <t>ネンユ</t>
    </rPh>
    <rPh sb="2" eb="5">
      <t>ホテンキン</t>
    </rPh>
    <rPh sb="5" eb="9">
      <t>ツミタテキンガク</t>
    </rPh>
    <rPh sb="10" eb="11">
      <t>エン</t>
    </rPh>
    <phoneticPr fontId="1"/>
  </si>
  <si>
    <t>セーフティネット参加構成員数</t>
    <rPh sb="8" eb="10">
      <t>サンカ</t>
    </rPh>
    <rPh sb="10" eb="13">
      <t>コウセイイン</t>
    </rPh>
    <rPh sb="13" eb="14">
      <t>スウ</t>
    </rPh>
    <phoneticPr fontId="1"/>
  </si>
  <si>
    <t>名</t>
    <rPh sb="0" eb="1">
      <t>メイ</t>
    </rPh>
    <phoneticPr fontId="1"/>
  </si>
  <si>
    <t>入力が必要なところ</t>
    <rPh sb="0" eb="2">
      <t>ニュウリョク</t>
    </rPh>
    <rPh sb="3" eb="5">
      <t>ヒツヨウ</t>
    </rPh>
    <phoneticPr fontId="1"/>
  </si>
  <si>
    <t>プルダウンリストから選択</t>
    <rPh sb="10" eb="12">
      <t>センタク</t>
    </rPh>
    <phoneticPr fontId="1"/>
  </si>
  <si>
    <t>計算式による自動計算</t>
    <rPh sb="0" eb="3">
      <t>ケイサンシキ</t>
    </rPh>
    <rPh sb="6" eb="8">
      <t>ジドウ</t>
    </rPh>
    <rPh sb="8" eb="10">
      <t>ケイサン</t>
    </rPh>
    <phoneticPr fontId="1"/>
  </si>
  <si>
    <t>計</t>
    <rPh sb="0" eb="1">
      <t>ケイ</t>
    </rPh>
    <phoneticPr fontId="1"/>
  </si>
  <si>
    <t>支援対象者整理番号</t>
    <rPh sb="0" eb="2">
      <t>シエン</t>
    </rPh>
    <rPh sb="2" eb="5">
      <t>タイショウシャ</t>
    </rPh>
    <rPh sb="5" eb="7">
      <t>セイリ</t>
    </rPh>
    <rPh sb="7" eb="9">
      <t>バンゴウ</t>
    </rPh>
    <phoneticPr fontId="1"/>
  </si>
  <si>
    <t>（記入の留意事項）</t>
    <rPh sb="1" eb="3">
      <t>キニュウ</t>
    </rPh>
    <rPh sb="4" eb="6">
      <t>リュウイ</t>
    </rPh>
    <rPh sb="6" eb="8">
      <t>ジコウ</t>
    </rPh>
    <phoneticPr fontId="1"/>
  </si>
  <si>
    <t>農家個人ごとの整理番号で整理。</t>
    <rPh sb="0" eb="2">
      <t>ノウカ</t>
    </rPh>
    <rPh sb="2" eb="4">
      <t>コジン</t>
    </rPh>
    <rPh sb="7" eb="9">
      <t>セイリ</t>
    </rPh>
    <rPh sb="9" eb="11">
      <t>バンゴウ</t>
    </rPh>
    <rPh sb="12" eb="14">
      <t>セイリ</t>
    </rPh>
    <phoneticPr fontId="1"/>
  </si>
  <si>
    <r>
      <rPr>
        <b/>
        <sz val="11"/>
        <color indexed="10"/>
        <rFont val="ＭＳ Ｐゴシック"/>
        <family val="3"/>
        <charset val="128"/>
      </rPr>
      <t>！</t>
    </r>
    <r>
      <rPr>
        <sz val="11"/>
        <color theme="1"/>
        <rFont val="ＭＳ Ｐゴシック"/>
        <family val="3"/>
        <charset val="128"/>
        <scheme val="minor"/>
      </rPr>
      <t>数式が崩れますので、行が足りない場合は間に挿入して追加してください</t>
    </r>
    <rPh sb="1" eb="3">
      <t>スウシキ</t>
    </rPh>
    <rPh sb="4" eb="5">
      <t>クズ</t>
    </rPh>
    <rPh sb="11" eb="12">
      <t>ギョウ</t>
    </rPh>
    <rPh sb="13" eb="14">
      <t>タ</t>
    </rPh>
    <rPh sb="17" eb="19">
      <t>バアイ</t>
    </rPh>
    <rPh sb="20" eb="21">
      <t>アイダ</t>
    </rPh>
    <rPh sb="22" eb="24">
      <t>ソウニュウ</t>
    </rPh>
    <rPh sb="26" eb="28">
      <t>ツイカ</t>
    </rPh>
    <phoneticPr fontId="1"/>
  </si>
  <si>
    <t>セーフティネットで複数油種を対象にする農家は２行にわたって記載。２行目はセーフティネットの当該油種に係る必要事項のみの記入で可。</t>
    <rPh sb="9" eb="11">
      <t>フクスウ</t>
    </rPh>
    <rPh sb="11" eb="13">
      <t>ユシュ</t>
    </rPh>
    <rPh sb="14" eb="16">
      <t>タイショウ</t>
    </rPh>
    <rPh sb="19" eb="21">
      <t>ノウカ</t>
    </rPh>
    <rPh sb="23" eb="24">
      <t>ギョウ</t>
    </rPh>
    <rPh sb="29" eb="31">
      <t>キサイ</t>
    </rPh>
    <rPh sb="33" eb="35">
      <t>ギョウメ</t>
    </rPh>
    <rPh sb="45" eb="47">
      <t>トウガイ</t>
    </rPh>
    <rPh sb="47" eb="49">
      <t>ユシュ</t>
    </rPh>
    <rPh sb="50" eb="51">
      <t>カカ</t>
    </rPh>
    <rPh sb="52" eb="54">
      <t>ヒツヨウ</t>
    </rPh>
    <rPh sb="54" eb="56">
      <t>ジコウ</t>
    </rPh>
    <rPh sb="59" eb="61">
      <t>キニュウ</t>
    </rPh>
    <rPh sb="62" eb="63">
      <t>カ</t>
    </rPh>
    <phoneticPr fontId="1"/>
  </si>
  <si>
    <t>件数計</t>
    <rPh sb="0" eb="2">
      <t>ケンスウ</t>
    </rPh>
    <rPh sb="2" eb="3">
      <t>ケイ</t>
    </rPh>
    <phoneticPr fontId="1"/>
  </si>
  <si>
    <t>組織（事務局所在）住所</t>
    <rPh sb="0" eb="2">
      <t>ソシキ</t>
    </rPh>
    <rPh sb="3" eb="6">
      <t>ジムキョク</t>
    </rPh>
    <rPh sb="6" eb="8">
      <t>ショザイ</t>
    </rPh>
    <rPh sb="9" eb="11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</si>
  <si>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</si>
  <si>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</si>
  <si>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　　フリガナ</t>
    <phoneticPr fontId="1"/>
  </si>
  <si>
    <t>！以下はプルダウンリスト用（編集不可）</t>
    <rPh sb="1" eb="3">
      <t>イカ</t>
    </rPh>
    <rPh sb="12" eb="13">
      <t>ヨウ</t>
    </rPh>
    <rPh sb="14" eb="16">
      <t>ヘンシュウ</t>
    </rPh>
    <rPh sb="16" eb="18">
      <t>フカ</t>
    </rPh>
    <phoneticPr fontId="1"/>
  </si>
  <si>
    <t>セーフティネットの積立契約の契約期間（該当欄に○を付す）</t>
    <rPh sb="9" eb="11">
      <t>ツミタテ</t>
    </rPh>
    <rPh sb="11" eb="13">
      <t>ケイヤク</t>
    </rPh>
    <rPh sb="14" eb="16">
      <t>ケイヤク</t>
    </rPh>
    <rPh sb="16" eb="18">
      <t>キカン</t>
    </rPh>
    <rPh sb="19" eb="21">
      <t>ガイトウ</t>
    </rPh>
    <rPh sb="21" eb="22">
      <t>ラン</t>
    </rPh>
    <rPh sb="25" eb="26">
      <t>フ</t>
    </rPh>
    <phoneticPr fontId="1"/>
  </si>
  <si>
    <t>追加等整理欄</t>
    <rPh sb="0" eb="2">
      <t>ツイカ</t>
    </rPh>
    <rPh sb="2" eb="3">
      <t>トウ</t>
    </rPh>
    <rPh sb="3" eb="5">
      <t>セイリ</t>
    </rPh>
    <rPh sb="5" eb="6">
      <t>ラン</t>
    </rPh>
    <phoneticPr fontId="1"/>
  </si>
  <si>
    <t>事業年度</t>
    <rPh sb="0" eb="2">
      <t>ジギョウ</t>
    </rPh>
    <rPh sb="2" eb="4">
      <t>ネンド</t>
    </rPh>
    <phoneticPr fontId="1"/>
  </si>
  <si>
    <t>目標年度</t>
    <rPh sb="0" eb="2">
      <t>モクヒョウ</t>
    </rPh>
    <rPh sb="2" eb="4">
      <t>ネンド</t>
    </rPh>
    <phoneticPr fontId="1"/>
  </si>
  <si>
    <t>→以降、資金管理欄</t>
    <rPh sb="1" eb="3">
      <t>イコウ</t>
    </rPh>
    <rPh sb="4" eb="6">
      <t>シキン</t>
    </rPh>
    <rPh sb="6" eb="8">
      <t>カンリ</t>
    </rPh>
    <rPh sb="8" eb="9">
      <t>ラン</t>
    </rPh>
    <phoneticPr fontId="1"/>
  </si>
  <si>
    <t>積立
単価
(円/㍑)</t>
    <rPh sb="0" eb="2">
      <t>ツミタテ</t>
    </rPh>
    <rPh sb="3" eb="5">
      <t>タンカ</t>
    </rPh>
    <rPh sb="7" eb="8">
      <t>エン</t>
    </rPh>
    <phoneticPr fontId="1"/>
  </si>
  <si>
    <t>農業者積立額（100円単位で切り捨て）</t>
    <rPh sb="0" eb="3">
      <t>ノウギョウシャ</t>
    </rPh>
    <rPh sb="3" eb="6">
      <t>ツミタテガク</t>
    </rPh>
    <rPh sb="10" eb="11">
      <t>エン</t>
    </rPh>
    <rPh sb="11" eb="13">
      <t>タンイ</t>
    </rPh>
    <rPh sb="14" eb="15">
      <t>キ</t>
    </rPh>
    <rPh sb="16" eb="17">
      <t>ス</t>
    </rPh>
    <phoneticPr fontId="1"/>
  </si>
  <si>
    <t>燃油購入予定数量×積立単価×1/2</t>
    <rPh sb="0" eb="2">
      <t>ネンユ</t>
    </rPh>
    <rPh sb="2" eb="4">
      <t>コウニュウ</t>
    </rPh>
    <rPh sb="4" eb="6">
      <t>ヨテイ</t>
    </rPh>
    <rPh sb="6" eb="8">
      <t>スウリョウ</t>
    </rPh>
    <rPh sb="9" eb="11">
      <t>ツミタテ</t>
    </rPh>
    <rPh sb="11" eb="13">
      <t>タンカ</t>
    </rPh>
    <phoneticPr fontId="1"/>
  </si>
  <si>
    <t>補てん金単価</t>
    <rPh sb="0" eb="1">
      <t>ホ</t>
    </rPh>
    <rPh sb="3" eb="4">
      <t>キン</t>
    </rPh>
    <rPh sb="4" eb="6">
      <t>タンカ</t>
    </rPh>
    <phoneticPr fontId="1"/>
  </si>
  <si>
    <t>燃油購入実績（㍑）</t>
    <rPh sb="0" eb="2">
      <t>ネンユ</t>
    </rPh>
    <rPh sb="2" eb="4">
      <t>コウニュウ</t>
    </rPh>
    <rPh sb="4" eb="6">
      <t>ジッセキ</t>
    </rPh>
    <phoneticPr fontId="1"/>
  </si>
  <si>
    <t>補填金額（円）</t>
    <rPh sb="0" eb="2">
      <t>ホテン</t>
    </rPh>
    <rPh sb="2" eb="4">
      <t>キンガク</t>
    </rPh>
    <rPh sb="5" eb="6">
      <t>エン</t>
    </rPh>
    <phoneticPr fontId="1"/>
  </si>
  <si>
    <t>うち積立金</t>
    <rPh sb="2" eb="5">
      <t>ツミタテキン</t>
    </rPh>
    <phoneticPr fontId="1"/>
  </si>
  <si>
    <t>うち補助金</t>
    <rPh sb="2" eb="5">
      <t>ホジョキン</t>
    </rPh>
    <phoneticPr fontId="1"/>
  </si>
  <si>
    <t>補てん金交付額</t>
    <rPh sb="0" eb="1">
      <t>ホ</t>
    </rPh>
    <rPh sb="3" eb="4">
      <t>キン</t>
    </rPh>
    <rPh sb="4" eb="7">
      <t>コウフガク</t>
    </rPh>
    <phoneticPr fontId="1"/>
  </si>
  <si>
    <t>発動基準率％</t>
    <rPh sb="0" eb="2">
      <t>ハツドウ</t>
    </rPh>
    <rPh sb="2" eb="5">
      <t>キジュンリツ</t>
    </rPh>
    <phoneticPr fontId="1"/>
  </si>
  <si>
    <t>積立単価</t>
    <rPh sb="0" eb="2">
      <t>ツミタテ</t>
    </rPh>
    <rPh sb="2" eb="4">
      <t>タンカ</t>
    </rPh>
    <phoneticPr fontId="1"/>
  </si>
  <si>
    <t>130,A重油</t>
    <rPh sb="5" eb="7">
      <t>ジュウユ</t>
    </rPh>
    <phoneticPr fontId="1"/>
  </si>
  <si>
    <t>130,灯油</t>
    <rPh sb="4" eb="6">
      <t>トウユ</t>
    </rPh>
    <phoneticPr fontId="1"/>
  </si>
  <si>
    <t>150,A重油</t>
    <rPh sb="5" eb="7">
      <t>ジュウユ</t>
    </rPh>
    <phoneticPr fontId="1"/>
  </si>
  <si>
    <t>150,灯油</t>
    <rPh sb="4" eb="6">
      <t>トウユ</t>
    </rPh>
    <phoneticPr fontId="1"/>
  </si>
  <si>
    <t>（参考）</t>
    <rPh sb="1" eb="3">
      <t>サンコウ</t>
    </rPh>
    <phoneticPr fontId="1"/>
  </si>
  <si>
    <t>130%コース、Ａ重油</t>
    <rPh sb="9" eb="11">
      <t>ジュウユ</t>
    </rPh>
    <phoneticPr fontId="1"/>
  </si>
  <si>
    <t>円/㍑</t>
    <rPh sb="0" eb="1">
      <t>エン</t>
    </rPh>
    <phoneticPr fontId="1"/>
  </si>
  <si>
    <t>130%コース、灯油</t>
    <rPh sb="8" eb="10">
      <t>トウユ</t>
    </rPh>
    <phoneticPr fontId="1"/>
  </si>
  <si>
    <t>150%コース、Ａ重油</t>
    <rPh sb="9" eb="11">
      <t>ジュウユ</t>
    </rPh>
    <phoneticPr fontId="1"/>
  </si>
  <si>
    <t>150%コース、灯油</t>
    <rPh sb="8" eb="10">
      <t>トウユ</t>
    </rPh>
    <phoneticPr fontId="1"/>
  </si>
  <si>
    <t>130%　Ａ重油</t>
    <rPh sb="6" eb="8">
      <t>ジュウユ</t>
    </rPh>
    <phoneticPr fontId="1"/>
  </si>
  <si>
    <t>130%　灯油</t>
    <rPh sb="5" eb="7">
      <t>トウユ</t>
    </rPh>
    <phoneticPr fontId="1"/>
  </si>
  <si>
    <t>150%　Ａ重油</t>
    <rPh sb="6" eb="8">
      <t>ジュウユ</t>
    </rPh>
    <phoneticPr fontId="1"/>
  </si>
  <si>
    <t>150%　灯油</t>
    <rPh sb="5" eb="7">
      <t>トウユ</t>
    </rPh>
    <phoneticPr fontId="1"/>
  </si>
  <si>
    <t>130%</t>
  </si>
  <si>
    <t>（別紙３）</t>
    <rPh sb="1" eb="3">
      <t>ベッシ</t>
    </rPh>
    <phoneticPr fontId="1"/>
  </si>
  <si>
    <t>省エネ等計画期間</t>
    <rPh sb="0" eb="1">
      <t>ショウ</t>
    </rPh>
    <rPh sb="3" eb="4">
      <t>トウ</t>
    </rPh>
    <rPh sb="4" eb="6">
      <t>ケイカク</t>
    </rPh>
    <rPh sb="6" eb="8">
      <t>キカン</t>
    </rPh>
    <phoneticPr fontId="1"/>
  </si>
  <si>
    <r>
      <t>気温特例</t>
    </r>
    <r>
      <rPr>
        <sz val="8"/>
        <color indexed="8"/>
        <rFont val="ＭＳ Ｐゴシック"/>
        <family val="3"/>
        <charset val="128"/>
      </rPr>
      <t>（有or無）</t>
    </r>
    <rPh sb="0" eb="2">
      <t>キオン</t>
    </rPh>
    <rPh sb="2" eb="4">
      <t>トクレイ</t>
    </rPh>
    <rPh sb="5" eb="6">
      <t>ユウ</t>
    </rPh>
    <rPh sb="8" eb="9">
      <t>ム</t>
    </rPh>
    <phoneticPr fontId="1"/>
  </si>
  <si>
    <t>115%コース、Ａ重油</t>
    <rPh sb="9" eb="11">
      <t>ジュウユ</t>
    </rPh>
    <phoneticPr fontId="1"/>
  </si>
  <si>
    <t>115%コース、灯油</t>
    <rPh sb="8" eb="10">
      <t>トウユ</t>
    </rPh>
    <phoneticPr fontId="1"/>
  </si>
  <si>
    <t>115,A重油</t>
    <rPh sb="5" eb="7">
      <t>ジュウユ</t>
    </rPh>
    <phoneticPr fontId="1"/>
  </si>
  <si>
    <t>115,灯油</t>
    <rPh sb="4" eb="6">
      <t>トウユ</t>
    </rPh>
    <phoneticPr fontId="1"/>
  </si>
  <si>
    <t>130%</t>
    <phoneticPr fontId="1"/>
  </si>
  <si>
    <t>115%</t>
    <phoneticPr fontId="1"/>
  </si>
  <si>
    <t>２事業年度</t>
    <rPh sb="1" eb="3">
      <t>ジギョウ</t>
    </rPh>
    <rPh sb="3" eb="5">
      <t>ネンド</t>
    </rPh>
    <phoneticPr fontId="1"/>
  </si>
  <si>
    <t>115%　Ａ重油</t>
    <rPh sb="6" eb="8">
      <t>ジュウユ</t>
    </rPh>
    <phoneticPr fontId="1"/>
  </si>
  <si>
    <t>115%　灯油</t>
    <rPh sb="5" eb="7">
      <t>トウユ</t>
    </rPh>
    <phoneticPr fontId="1"/>
  </si>
  <si>
    <t>115%</t>
  </si>
  <si>
    <t>A重油平均価格</t>
    <rPh sb="1" eb="3">
      <t>ジュウユ</t>
    </rPh>
    <rPh sb="3" eb="5">
      <t>ヘイキン</t>
    </rPh>
    <rPh sb="5" eb="7">
      <t>カカク</t>
    </rPh>
    <phoneticPr fontId="1"/>
  </si>
  <si>
    <t>率</t>
    <rPh sb="0" eb="1">
      <t>リツ</t>
    </rPh>
    <phoneticPr fontId="1"/>
  </si>
  <si>
    <t>適用</t>
    <rPh sb="0" eb="2">
      <t>テキヨウ</t>
    </rPh>
    <phoneticPr fontId="1"/>
  </si>
  <si>
    <t>比較</t>
    <rPh sb="0" eb="2">
      <t>ヒカク</t>
    </rPh>
    <phoneticPr fontId="1"/>
  </si>
  <si>
    <t>急騰特例（有or無）</t>
    <rPh sb="0" eb="2">
      <t>キュウトウ</t>
    </rPh>
    <rPh sb="2" eb="4">
      <t>トクレイ</t>
    </rPh>
    <rPh sb="5" eb="6">
      <t>ア</t>
    </rPh>
    <rPh sb="8" eb="9">
      <t>ム</t>
    </rPh>
    <phoneticPr fontId="1"/>
  </si>
  <si>
    <t>特例措置</t>
    <rPh sb="0" eb="2">
      <t>トクレイ</t>
    </rPh>
    <rPh sb="2" eb="4">
      <t>ソチ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</si>
  <si>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</si>
  <si>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</si>
  <si>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　　適用</t>
    <rPh sb="2" eb="4">
      <t>テキヨウ</t>
    </rPh>
    <phoneticPr fontId="1"/>
  </si>
  <si>
    <t>補填対象数量</t>
  </si>
  <si>
    <t>補填対象数量</t>
    <rPh sb="0" eb="2">
      <t>ホテン</t>
    </rPh>
    <rPh sb="2" eb="4">
      <t>タイショウ</t>
    </rPh>
    <rPh sb="4" eb="6">
      <t>スウリョウ</t>
    </rPh>
    <phoneticPr fontId="1"/>
  </si>
  <si>
    <t>補填金額（円）</t>
  </si>
  <si>
    <t>うち積立金</t>
  </si>
  <si>
    <t>うち補助金</t>
  </si>
  <si>
    <t>補填金額（円）</t>
    <phoneticPr fontId="1"/>
  </si>
  <si>
    <t>発動基準率</t>
    <rPh sb="0" eb="5">
      <t>ハツドウキジュンリツ</t>
    </rPh>
    <phoneticPr fontId="1"/>
  </si>
  <si>
    <t>３事業年度</t>
    <rPh sb="1" eb="3">
      <t>ジギョウ</t>
    </rPh>
    <rPh sb="3" eb="5">
      <t>ネンド</t>
    </rPh>
    <phoneticPr fontId="1"/>
  </si>
  <si>
    <t>ここまでは、(別紙１)様式（一覧表）から抜粋→</t>
    <rPh sb="7" eb="9">
      <t>ベッシ</t>
    </rPh>
    <rPh sb="11" eb="13">
      <t>ヨウシキ</t>
    </rPh>
    <rPh sb="14" eb="17">
      <t>イチランヒョウ</t>
    </rPh>
    <rPh sb="20" eb="22">
      <t>バッスイ</t>
    </rPh>
    <phoneticPr fontId="1"/>
  </si>
  <si>
    <r>
      <t xml:space="preserve">油種
</t>
    </r>
    <r>
      <rPr>
        <sz val="10"/>
        <color theme="1"/>
        <rFont val="ＭＳ Ｐゴシック"/>
        <family val="3"/>
        <charset val="128"/>
        <scheme val="minor"/>
      </rPr>
      <t>・Ａ重油</t>
    </r>
    <r>
      <rPr>
        <sz val="11"/>
        <color theme="1"/>
        <rFont val="ＭＳ Ｐゴシック"/>
        <family val="3"/>
        <charset val="128"/>
        <scheme val="minor"/>
      </rPr>
      <t xml:space="preserve">
・灯油</t>
    </r>
    <rPh sb="0" eb="2">
      <t>ユシュ</t>
    </rPh>
    <rPh sb="5" eb="7">
      <t>ジュウユ</t>
    </rPh>
    <rPh sb="9" eb="11">
      <t>トウユ</t>
    </rPh>
    <phoneticPr fontId="1"/>
  </si>
  <si>
    <r>
      <t>「追加等整理欄」は、Ｒ</t>
    </r>
    <r>
      <rPr>
        <sz val="11"/>
        <color rgb="FFFF0000"/>
        <rFont val="ＭＳ Ｐゴシック"/>
        <family val="3"/>
        <charset val="128"/>
        <scheme val="minor"/>
      </rPr>
      <t>２</t>
    </r>
    <r>
      <rPr>
        <sz val="11"/>
        <rFont val="ＭＳ Ｐゴシック"/>
        <family val="3"/>
        <charset val="128"/>
        <scheme val="minor"/>
      </rPr>
      <t>事業年度中にＲ</t>
    </r>
    <r>
      <rPr>
        <sz val="11"/>
        <color rgb="FFFF0000"/>
        <rFont val="ＭＳ Ｐゴシック"/>
        <family val="3"/>
        <charset val="128"/>
        <scheme val="minor"/>
      </rPr>
      <t>３</t>
    </r>
    <r>
      <rPr>
        <sz val="11"/>
        <rFont val="ＭＳ Ｐゴシック"/>
        <family val="3"/>
        <charset val="128"/>
        <scheme val="minor"/>
      </rPr>
      <t>事業年度まで契約を更新済みだが、Ｒ</t>
    </r>
    <r>
      <rPr>
        <sz val="11"/>
        <color rgb="FFFF0000"/>
        <rFont val="ＭＳ Ｐゴシック"/>
        <family val="3"/>
        <charset val="128"/>
        <scheme val="minor"/>
      </rPr>
      <t>３</t>
    </r>
    <r>
      <rPr>
        <sz val="11"/>
        <rFont val="ＭＳ Ｐゴシック"/>
        <family val="3"/>
        <charset val="128"/>
        <scheme val="minor"/>
      </rPr>
      <t>事業年度の申請時に新規に追加する農家がある場合「追加」と記載。その他脱退等の整理に活用。</t>
    </r>
    <rPh sb="1" eb="3">
      <t>ツイカ</t>
    </rPh>
    <rPh sb="3" eb="4">
      <t>トウ</t>
    </rPh>
    <rPh sb="4" eb="6">
      <t>セイリ</t>
    </rPh>
    <rPh sb="6" eb="7">
      <t>ラン</t>
    </rPh>
    <rPh sb="12" eb="14">
      <t>ジギョウ</t>
    </rPh>
    <rPh sb="14" eb="16">
      <t>ネンド</t>
    </rPh>
    <rPh sb="16" eb="17">
      <t>チュウ</t>
    </rPh>
    <rPh sb="20" eb="22">
      <t>ジギョウ</t>
    </rPh>
    <rPh sb="22" eb="24">
      <t>ネンド</t>
    </rPh>
    <rPh sb="26" eb="28">
      <t>ケイヤク</t>
    </rPh>
    <rPh sb="29" eb="31">
      <t>コウシン</t>
    </rPh>
    <rPh sb="31" eb="32">
      <t>ズ</t>
    </rPh>
    <rPh sb="38" eb="40">
      <t>ジギョウ</t>
    </rPh>
    <rPh sb="40" eb="42">
      <t>ネンド</t>
    </rPh>
    <rPh sb="43" eb="45">
      <t>シンセイ</t>
    </rPh>
    <rPh sb="45" eb="46">
      <t>ジ</t>
    </rPh>
    <rPh sb="47" eb="49">
      <t>シンキ</t>
    </rPh>
    <rPh sb="50" eb="52">
      <t>ツイカ</t>
    </rPh>
    <rPh sb="54" eb="56">
      <t>ノウカ</t>
    </rPh>
    <rPh sb="59" eb="61">
      <t>バアイ</t>
    </rPh>
    <rPh sb="62" eb="64">
      <t>ツイカ</t>
    </rPh>
    <rPh sb="66" eb="68">
      <t>キサイ</t>
    </rPh>
    <rPh sb="71" eb="72">
      <t>ホカ</t>
    </rPh>
    <rPh sb="72" eb="74">
      <t>ダッタイ</t>
    </rPh>
    <rPh sb="74" eb="75">
      <t>トウ</t>
    </rPh>
    <rPh sb="76" eb="78">
      <t>セイリ</t>
    </rPh>
    <rPh sb="79" eb="81">
      <t>カツヨウ</t>
    </rPh>
    <phoneticPr fontId="1"/>
  </si>
  <si>
    <t>急騰特例措置
（単位：円）</t>
    <rPh sb="0" eb="2">
      <t>キュウトウ</t>
    </rPh>
    <rPh sb="2" eb="4">
      <t>トクレイ</t>
    </rPh>
    <rPh sb="4" eb="6">
      <t>ソチ</t>
    </rPh>
    <rPh sb="8" eb="10">
      <t>タンイ</t>
    </rPh>
    <rPh sb="11" eb="12">
      <t>エン</t>
    </rPh>
    <phoneticPr fontId="1"/>
  </si>
  <si>
    <t>元.11～２.4</t>
    <rPh sb="0" eb="1">
      <t>ガン</t>
    </rPh>
    <phoneticPr fontId="1"/>
  </si>
  <si>
    <t>85.9円/㍑</t>
    <rPh sb="4" eb="5">
      <t>エン</t>
    </rPh>
    <phoneticPr fontId="1"/>
  </si>
  <si>
    <t>R2.11～R3.4</t>
    <phoneticPr fontId="1"/>
  </si>
  <si>
    <t>81.6円/㍑</t>
    <rPh sb="4" eb="5">
      <t>エン</t>
    </rPh>
    <phoneticPr fontId="1"/>
  </si>
  <si>
    <t>「燃油購入実績」は、支援対象者から提出された燃油購入実績報告書（業務方法書別紙様式第８号）の燃油購入実績を記載。</t>
    <rPh sb="1" eb="3">
      <t>ネンユ</t>
    </rPh>
    <rPh sb="3" eb="5">
      <t>コウニュウ</t>
    </rPh>
    <rPh sb="5" eb="7">
      <t>ジッセキ</t>
    </rPh>
    <rPh sb="46" eb="48">
      <t>ネンユ</t>
    </rPh>
    <phoneticPr fontId="1"/>
  </si>
  <si>
    <r>
      <t>施設園芸セーフティネット構築事業＜管理用シート＞</t>
    </r>
    <r>
      <rPr>
        <b/>
        <u/>
        <sz val="14"/>
        <color rgb="FFFF0000"/>
        <rFont val="ＭＳ Ｐゴシック"/>
        <family val="3"/>
        <charset val="128"/>
        <scheme val="minor"/>
      </rPr>
      <t>令和４</t>
    </r>
    <r>
      <rPr>
        <b/>
        <u/>
        <sz val="14"/>
        <color rgb="FFFF0000"/>
        <rFont val="ＭＳ Ｐゴシック"/>
        <family val="3"/>
        <charset val="128"/>
      </rPr>
      <t>事業年度版</t>
    </r>
    <rPh sb="0" eb="2">
      <t>シセツ</t>
    </rPh>
    <rPh sb="2" eb="4">
      <t>エンゲイ</t>
    </rPh>
    <rPh sb="12" eb="14">
      <t>コウチク</t>
    </rPh>
    <rPh sb="14" eb="16">
      <t>ジギョウ</t>
    </rPh>
    <rPh sb="17" eb="20">
      <t>カンリヨウ</t>
    </rPh>
    <rPh sb="24" eb="26">
      <t>レイワ</t>
    </rPh>
    <rPh sb="27" eb="29">
      <t>ジギョウ</t>
    </rPh>
    <rPh sb="29" eb="32">
      <t>ネンドバン</t>
    </rPh>
    <phoneticPr fontId="1"/>
  </si>
  <si>
    <t>４事業年度</t>
    <rPh sb="1" eb="3">
      <t>ジギョウ</t>
    </rPh>
    <rPh sb="3" eb="5">
      <t>ネンド</t>
    </rPh>
    <phoneticPr fontId="1"/>
  </si>
  <si>
    <r>
      <t>ｾｰﾌﾃｨﾈｯﾄ</t>
    </r>
    <r>
      <rPr>
        <sz val="11"/>
        <color rgb="FFFF0000"/>
        <rFont val="ＭＳ Ｐゴシック"/>
        <family val="3"/>
        <charset val="128"/>
      </rPr>
      <t>R４</t>
    </r>
    <r>
      <rPr>
        <sz val="11"/>
        <rFont val="ＭＳ Ｐゴシック"/>
        <family val="3"/>
        <charset val="128"/>
      </rPr>
      <t>申請（○×）</t>
    </r>
    <rPh sb="10" eb="12">
      <t>シンセイ</t>
    </rPh>
    <phoneticPr fontId="1"/>
  </si>
  <si>
    <r>
      <t>（参考）ｾｰﾌﾃｨﾈｯ</t>
    </r>
    <r>
      <rPr>
        <sz val="8"/>
        <rFont val="ＭＳ Ｐゴシック"/>
        <family val="3"/>
        <charset val="128"/>
      </rPr>
      <t>ﾄ</t>
    </r>
    <r>
      <rPr>
        <sz val="8"/>
        <color rgb="FFFF0000"/>
        <rFont val="ＭＳ Ｐゴシック"/>
        <family val="3"/>
        <charset val="128"/>
      </rPr>
      <t>R３</t>
    </r>
    <r>
      <rPr>
        <sz val="8"/>
        <rFont val="ＭＳ Ｐゴシック"/>
        <family val="3"/>
        <charset val="128"/>
      </rPr>
      <t>実施（○×）</t>
    </r>
    <rPh sb="1" eb="3">
      <t>サンコウ</t>
    </rPh>
    <rPh sb="14" eb="16">
      <t>ジッシ</t>
    </rPh>
    <phoneticPr fontId="1"/>
  </si>
  <si>
    <t>元事業年度</t>
    <rPh sb="0" eb="1">
      <t>ガン</t>
    </rPh>
    <rPh sb="1" eb="3">
      <t>ジギョウ</t>
    </rPh>
    <rPh sb="3" eb="5">
      <t>ネンド</t>
    </rPh>
    <phoneticPr fontId="1"/>
  </si>
  <si>
    <r>
      <t>※</t>
    </r>
    <r>
      <rPr>
        <sz val="8"/>
        <color rgb="FFFF0000"/>
        <rFont val="ＭＳ Ｐゴシック"/>
        <family val="3"/>
        <charset val="128"/>
        <scheme val="minor"/>
      </rPr>
      <t>３</t>
    </r>
    <r>
      <rPr>
        <sz val="8"/>
        <color theme="1"/>
        <rFont val="ＭＳ Ｐゴシック"/>
        <family val="3"/>
        <charset val="128"/>
        <scheme val="minor"/>
      </rPr>
      <t>事業年度中に</t>
    </r>
    <r>
      <rPr>
        <sz val="8"/>
        <color rgb="FFFF0000"/>
        <rFont val="ＭＳ Ｐゴシック"/>
        <family val="3"/>
        <charset val="128"/>
        <scheme val="minor"/>
      </rPr>
      <t>４</t>
    </r>
    <r>
      <rPr>
        <sz val="8"/>
        <color theme="1"/>
        <rFont val="ＭＳ Ｐゴシック"/>
        <family val="3"/>
        <charset val="128"/>
        <scheme val="minor"/>
      </rPr>
      <t>事業年度まで契約を更新済みの地区以外は新規地区として４事業年度欄のみ「○」</t>
    </r>
    <rPh sb="2" eb="4">
      <t>ジギョウ</t>
    </rPh>
    <rPh sb="4" eb="6">
      <t>ネンド</t>
    </rPh>
    <rPh sb="6" eb="7">
      <t>チュウ</t>
    </rPh>
    <rPh sb="9" eb="11">
      <t>ジギョウ</t>
    </rPh>
    <rPh sb="11" eb="13">
      <t>ネンド</t>
    </rPh>
    <rPh sb="15" eb="17">
      <t>ケイヤク</t>
    </rPh>
    <rPh sb="18" eb="20">
      <t>コウシン</t>
    </rPh>
    <rPh sb="20" eb="21">
      <t>ズ</t>
    </rPh>
    <rPh sb="23" eb="25">
      <t>チク</t>
    </rPh>
    <rPh sb="25" eb="27">
      <t>イガイ</t>
    </rPh>
    <rPh sb="28" eb="30">
      <t>シンキ</t>
    </rPh>
    <rPh sb="30" eb="32">
      <t>チク</t>
    </rPh>
    <rPh sb="36" eb="38">
      <t>ジギョウ</t>
    </rPh>
    <rPh sb="38" eb="40">
      <t>ネンド</t>
    </rPh>
    <rPh sb="40" eb="41">
      <t>ラン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</si>
  <si>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４</t>
    </r>
    <r>
      <rPr>
        <sz val="11"/>
        <rFont val="ＭＳ Ｐゴシック"/>
        <family val="3"/>
        <charset val="128"/>
        <scheme val="minor"/>
      </rPr>
      <t>事業年度のセーフティネット事業実施農家のみの一覧表で可</t>
    </r>
    <rPh sb="1" eb="3">
      <t>ジギョウ</t>
    </rPh>
    <rPh sb="3" eb="5">
      <t>ネンド</t>
    </rPh>
    <rPh sb="14" eb="16">
      <t>ジギョウ</t>
    </rPh>
    <rPh sb="16" eb="18">
      <t>ジッシ</t>
    </rPh>
    <rPh sb="18" eb="20">
      <t>ノウカ</t>
    </rPh>
    <rPh sb="23" eb="26">
      <t>イチランヒョウ</t>
    </rPh>
    <rPh sb="27" eb="28">
      <t>カ</t>
    </rPh>
    <phoneticPr fontId="1"/>
  </si>
  <si>
    <t>R3.11～R4.4</t>
    <phoneticPr fontId="1"/>
  </si>
  <si>
    <t>未定</t>
    <rPh sb="0" eb="2">
      <t>ミテイ</t>
    </rPh>
    <phoneticPr fontId="1"/>
  </si>
  <si>
    <t>114.2円/㍑</t>
    <rPh sb="5" eb="6">
      <t>エン</t>
    </rPh>
    <phoneticPr fontId="1"/>
  </si>
  <si>
    <t>99.6円/㍑</t>
    <rPh sb="4" eb="5">
      <t>エン</t>
    </rPh>
    <phoneticPr fontId="1"/>
  </si>
  <si>
    <t>4年10月</t>
    <rPh sb="1" eb="2">
      <t>ネン</t>
    </rPh>
    <rPh sb="4" eb="5">
      <t>ガツ</t>
    </rPh>
    <phoneticPr fontId="1"/>
  </si>
  <si>
    <t>4年11月</t>
    <rPh sb="1" eb="2">
      <t>ネン</t>
    </rPh>
    <rPh sb="4" eb="5">
      <t>ガツ</t>
    </rPh>
    <phoneticPr fontId="1"/>
  </si>
  <si>
    <t>4年12月</t>
    <rPh sb="1" eb="2">
      <t>ネン</t>
    </rPh>
    <rPh sb="4" eb="5">
      <t>ガツ</t>
    </rPh>
    <phoneticPr fontId="1"/>
  </si>
  <si>
    <t>5年１月</t>
    <rPh sb="1" eb="2">
      <t>ネン</t>
    </rPh>
    <rPh sb="3" eb="4">
      <t>ガツ</t>
    </rPh>
    <phoneticPr fontId="1"/>
  </si>
  <si>
    <t>5年２月</t>
    <rPh sb="1" eb="2">
      <t>ネン</t>
    </rPh>
    <rPh sb="3" eb="4">
      <t>ガツ</t>
    </rPh>
    <phoneticPr fontId="1"/>
  </si>
  <si>
    <t>5年３月</t>
    <rPh sb="1" eb="2">
      <t>ネン</t>
    </rPh>
    <rPh sb="3" eb="4">
      <t>ガツ</t>
    </rPh>
    <phoneticPr fontId="1"/>
  </si>
  <si>
    <t>5年４月</t>
    <rPh sb="1" eb="2">
      <t>ネン</t>
    </rPh>
    <rPh sb="3" eb="4">
      <t>ガツ</t>
    </rPh>
    <phoneticPr fontId="1"/>
  </si>
  <si>
    <t>5年５月</t>
    <rPh sb="1" eb="2">
      <t>ネン</t>
    </rPh>
    <rPh sb="3" eb="4">
      <t>ガツ</t>
    </rPh>
    <phoneticPr fontId="1"/>
  </si>
  <si>
    <t>5年６月</t>
    <rPh sb="1" eb="2">
      <t>ネン</t>
    </rPh>
    <rPh sb="3" eb="4">
      <t>ガツ</t>
    </rPh>
    <phoneticPr fontId="1"/>
  </si>
  <si>
    <t>4事業年度分補てん金合計</t>
    <rPh sb="1" eb="3">
      <t>ジギョウ</t>
    </rPh>
    <rPh sb="3" eb="6">
      <t>ネンドブン</t>
    </rPh>
    <rPh sb="6" eb="7">
      <t>ホ</t>
    </rPh>
    <rPh sb="9" eb="10">
      <t>キン</t>
    </rPh>
    <rPh sb="10" eb="12">
      <t>ゴウケイ</t>
    </rPh>
    <phoneticPr fontId="1"/>
  </si>
  <si>
    <t>4年10月分</t>
    <rPh sb="1" eb="2">
      <t>ネン</t>
    </rPh>
    <rPh sb="4" eb="5">
      <t>ガツ</t>
    </rPh>
    <rPh sb="5" eb="6">
      <t>ブン</t>
    </rPh>
    <phoneticPr fontId="1"/>
  </si>
  <si>
    <t>4年11月分</t>
    <rPh sb="1" eb="2">
      <t>ネン</t>
    </rPh>
    <rPh sb="4" eb="5">
      <t>ガツ</t>
    </rPh>
    <rPh sb="5" eb="6">
      <t>ブン</t>
    </rPh>
    <phoneticPr fontId="1"/>
  </si>
  <si>
    <t>4年12月分</t>
    <rPh sb="1" eb="2">
      <t>ネン</t>
    </rPh>
    <rPh sb="4" eb="5">
      <t>ガツ</t>
    </rPh>
    <rPh sb="5" eb="6">
      <t>ブン</t>
    </rPh>
    <phoneticPr fontId="1"/>
  </si>
  <si>
    <t>5年1月分</t>
    <rPh sb="1" eb="2">
      <t>ネン</t>
    </rPh>
    <rPh sb="3" eb="4">
      <t>ガツ</t>
    </rPh>
    <rPh sb="4" eb="5">
      <t>ブン</t>
    </rPh>
    <phoneticPr fontId="1"/>
  </si>
  <si>
    <t>5年2月分</t>
    <rPh sb="1" eb="2">
      <t>ネン</t>
    </rPh>
    <rPh sb="3" eb="4">
      <t>ガツ</t>
    </rPh>
    <rPh sb="4" eb="5">
      <t>ブン</t>
    </rPh>
    <phoneticPr fontId="1"/>
  </si>
  <si>
    <t>5年3月分</t>
    <rPh sb="1" eb="2">
      <t>ネン</t>
    </rPh>
    <rPh sb="3" eb="4">
      <t>ガツ</t>
    </rPh>
    <rPh sb="4" eb="5">
      <t>ブン</t>
    </rPh>
    <phoneticPr fontId="1"/>
  </si>
  <si>
    <t>5年4月分</t>
    <rPh sb="1" eb="2">
      <t>ネン</t>
    </rPh>
    <rPh sb="3" eb="4">
      <t>ガツ</t>
    </rPh>
    <rPh sb="4" eb="5">
      <t>ブン</t>
    </rPh>
    <phoneticPr fontId="1"/>
  </si>
  <si>
    <t>5年5月分</t>
    <rPh sb="1" eb="2">
      <t>ネン</t>
    </rPh>
    <rPh sb="3" eb="4">
      <t>ガツ</t>
    </rPh>
    <rPh sb="4" eb="5">
      <t>ブン</t>
    </rPh>
    <phoneticPr fontId="1"/>
  </si>
  <si>
    <t>5年6月分</t>
    <rPh sb="1" eb="2">
      <t>ネン</t>
    </rPh>
    <rPh sb="3" eb="4">
      <t>ガツ</t>
    </rPh>
    <rPh sb="4" eb="5">
      <t>ブン</t>
    </rPh>
    <phoneticPr fontId="1"/>
  </si>
  <si>
    <r>
      <t xml:space="preserve">農業者積立額
</t>
    </r>
    <r>
      <rPr>
        <sz val="10"/>
        <rFont val="ＭＳ Ｐゴシック"/>
        <family val="3"/>
        <charset val="128"/>
      </rPr>
      <t>残高
（4事業年度末）</t>
    </r>
    <rPh sb="0" eb="3">
      <t>ノウギョウシャ</t>
    </rPh>
    <rPh sb="3" eb="6">
      <t>ツミタテガク</t>
    </rPh>
    <rPh sb="7" eb="9">
      <t>ザンダカ</t>
    </rPh>
    <rPh sb="12" eb="14">
      <t>ジギョウ</t>
    </rPh>
    <rPh sb="14" eb="16">
      <t>ネンド</t>
    </rPh>
    <rPh sb="16" eb="17">
      <t>マツ</t>
    </rPh>
    <phoneticPr fontId="1"/>
  </si>
  <si>
    <t>150%</t>
  </si>
  <si>
    <t>150%</t>
    <phoneticPr fontId="1"/>
  </si>
  <si>
    <t>170%</t>
  </si>
  <si>
    <t>170%</t>
    <phoneticPr fontId="1"/>
  </si>
  <si>
    <t>170%コース、Ａ重油</t>
    <rPh sb="9" eb="11">
      <t>ジュウユ</t>
    </rPh>
    <phoneticPr fontId="1"/>
  </si>
  <si>
    <t>170%コース、灯油</t>
    <rPh sb="8" eb="10">
      <t>トウユ</t>
    </rPh>
    <phoneticPr fontId="1"/>
  </si>
  <si>
    <t>○</t>
  </si>
  <si>
    <t>170%　Ａ重油</t>
    <rPh sb="6" eb="8">
      <t>ジュウユ</t>
    </rPh>
    <phoneticPr fontId="1"/>
  </si>
  <si>
    <t>170%　灯油</t>
    <rPh sb="5" eb="7">
      <t>トウユ</t>
    </rPh>
    <phoneticPr fontId="1"/>
  </si>
  <si>
    <t>施設園芸セーフティネット構築事業</t>
    <rPh sb="0" eb="2">
      <t>シセツ</t>
    </rPh>
    <rPh sb="2" eb="4">
      <t>エンゲイ</t>
    </rPh>
    <rPh sb="12" eb="14">
      <t>コウチク</t>
    </rPh>
    <rPh sb="14" eb="16">
      <t>ジギョウ</t>
    </rPh>
    <phoneticPr fontId="1"/>
  </si>
  <si>
    <t>４補助金所要見込額（円）</t>
    <rPh sb="1" eb="4">
      <t>ホジョキン</t>
    </rPh>
    <rPh sb="4" eb="6">
      <t>ショヨウ</t>
    </rPh>
    <rPh sb="6" eb="8">
      <t>ミコミ</t>
    </rPh>
    <rPh sb="8" eb="9">
      <t>ガク</t>
    </rPh>
    <rPh sb="10" eb="11">
      <t>エン</t>
    </rPh>
    <phoneticPr fontId="1"/>
  </si>
  <si>
    <t>R４積立金額</t>
    <rPh sb="2" eb="4">
      <t>ツミタテ</t>
    </rPh>
    <rPh sb="4" eb="6">
      <t>キンガク</t>
    </rPh>
    <phoneticPr fontId="1"/>
  </si>
  <si>
    <r>
      <t xml:space="preserve">（参考）
</t>
    </r>
    <r>
      <rPr>
        <sz val="8"/>
        <color rgb="FFFF0000"/>
        <rFont val="ＭＳ Ｐゴシック"/>
        <family val="3"/>
        <charset val="128"/>
      </rPr>
      <t>Ｒ３</t>
    </r>
    <r>
      <rPr>
        <sz val="8"/>
        <color theme="1"/>
        <rFont val="ＭＳ Ｐゴシック"/>
        <family val="3"/>
        <charset val="128"/>
      </rPr>
      <t>末残高</t>
    </r>
    <rPh sb="1" eb="3">
      <t>サンコウ</t>
    </rPh>
    <rPh sb="7" eb="8">
      <t>マツ</t>
    </rPh>
    <rPh sb="8" eb="10">
      <t>ザンダカ</t>
    </rPh>
    <phoneticPr fontId="1"/>
  </si>
  <si>
    <r>
      <t xml:space="preserve">（参考）
</t>
    </r>
    <r>
      <rPr>
        <sz val="8"/>
        <color rgb="FFFF0000"/>
        <rFont val="ＭＳ Ｐゴシック"/>
        <family val="3"/>
        <charset val="128"/>
      </rPr>
      <t>４</t>
    </r>
    <r>
      <rPr>
        <sz val="8"/>
        <color rgb="FFFF0000"/>
        <rFont val="ＭＳ Ｐゴシック"/>
        <family val="3"/>
        <charset val="128"/>
        <scheme val="minor"/>
      </rPr>
      <t>積立必要額</t>
    </r>
    <rPh sb="1" eb="3">
      <t>サンコウ</t>
    </rPh>
    <rPh sb="6" eb="8">
      <t>ツミタテ</t>
    </rPh>
    <rPh sb="8" eb="11">
      <t>ヒツヨウガク</t>
    </rPh>
    <phoneticPr fontId="1"/>
  </si>
  <si>
    <t>分割納付
（〇×）</t>
    <rPh sb="0" eb="4">
      <t>ブンカツノウフ</t>
    </rPh>
    <phoneticPr fontId="1"/>
  </si>
  <si>
    <t>第１回納付額</t>
    <rPh sb="0" eb="1">
      <t>ダイ</t>
    </rPh>
    <rPh sb="2" eb="3">
      <t>カイ</t>
    </rPh>
    <rPh sb="3" eb="6">
      <t>ノウフガク</t>
    </rPh>
    <phoneticPr fontId="1"/>
  </si>
  <si>
    <t>第２回納付額</t>
    <rPh sb="0" eb="1">
      <t>ダイ</t>
    </rPh>
    <rPh sb="2" eb="3">
      <t>カイ</t>
    </rPh>
    <rPh sb="3" eb="6">
      <t>ノウフガク</t>
    </rPh>
    <phoneticPr fontId="1"/>
  </si>
  <si>
    <t>〇</t>
  </si>
  <si>
    <t>×</t>
  </si>
  <si>
    <r>
      <t xml:space="preserve">選択肢
・115%
・130%
・150%
</t>
    </r>
    <r>
      <rPr>
        <sz val="10"/>
        <color rgb="FFFF0000"/>
        <rFont val="ＭＳ Ｐゴシック"/>
        <family val="3"/>
        <charset val="128"/>
        <scheme val="minor"/>
      </rPr>
      <t>・170%</t>
    </r>
    <rPh sb="0" eb="3">
      <t>センタクシ</t>
    </rPh>
    <phoneticPr fontId="1"/>
  </si>
  <si>
    <t>4年　　月～　　 月</t>
    <rPh sb="4" eb="5">
      <t>ガツ</t>
    </rPh>
    <rPh sb="9" eb="10">
      <t>ガツ</t>
    </rPh>
    <phoneticPr fontId="1"/>
  </si>
  <si>
    <t>4年</t>
    <rPh sb="1" eb="2">
      <t>ネン</t>
    </rPh>
    <phoneticPr fontId="1"/>
  </si>
  <si>
    <t>R４積立金額</t>
  </si>
  <si>
    <t>Ｒ３末残高+第１回納付額</t>
    <rPh sb="6" eb="7">
      <t>ダイ</t>
    </rPh>
    <rPh sb="8" eb="9">
      <t>カイ</t>
    </rPh>
    <rPh sb="9" eb="11">
      <t>ノウフ</t>
    </rPh>
    <rPh sb="11" eb="12">
      <t>ガク</t>
    </rPh>
    <phoneticPr fontId="1"/>
  </si>
  <si>
    <t>170,A重油</t>
    <rPh sb="5" eb="7">
      <t>ジュウユ</t>
    </rPh>
    <phoneticPr fontId="1"/>
  </si>
  <si>
    <t>170,灯油</t>
    <rPh sb="4" eb="6">
      <t>トウユ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</si>
</sst>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名&quot;"/>
    <numFmt numFmtId="177" formatCode="0_);[Red]\(0\)"/>
    <numFmt numFmtId="178" formatCode="0&quot;件&quot;"/>
    <numFmt numFmtId="179" formatCode="0.0"/>
    <numFmt numFmtId="180" formatCode="0.00&quot;ha&quot;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indexed="8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color indexed="10"/>
      <name val="MS P 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4"/>
      <color indexed="10"/>
      <name val="MS P ゴシック"/>
      <family val="3"/>
      <charset val="128"/>
    </font>
    <font>
      <sz val="11"/>
      <color indexed="10"/>
      <name val="MS P ゴシック"/>
      <family val="3"/>
      <charset val="128"/>
    </font>
    <font>
      <sz val="9"/>
      <color indexed="10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0FAFE"/>
        <bgColor indexed="64"/>
      </patternFill>
    </fill>
    <fill>
      <patternFill patternType="solid">
        <fgColor theme="0" tint="-0.14996795556505021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438">
    <xf numFmtId="0" fontId="0" fillId="0" borderId="0" xfId="0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0" fontId="0" fillId="2" borderId="3" xfId="0" applyFill="1" applyBorder="1">
      <alignment vertical="center"/>
    </xf>
    <xf numFmtId="0" fontId="9" fillId="2" borderId="3" xfId="0" applyFont="1" applyFill="1" applyBorder="1">
      <alignment vertical="center"/>
    </xf>
    <xf numFmtId="0" fontId="10" fillId="0" borderId="0" xfId="0" applyFont="1">
      <alignment vertical="center"/>
    </xf>
    <xf numFmtId="0" fontId="9" fillId="0" borderId="2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8" fillId="0" borderId="0" xfId="0" applyFont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4" borderId="15" xfId="0" applyFill="1" applyBorder="1">
      <alignment vertical="center"/>
    </xf>
    <xf numFmtId="38" fontId="7" fillId="3" borderId="15" xfId="1" applyFont="1" applyFill="1" applyBorder="1">
      <alignment vertical="center"/>
    </xf>
    <xf numFmtId="38" fontId="7" fillId="3" borderId="16" xfId="1" applyFont="1" applyFill="1" applyBorder="1">
      <alignment vertical="center"/>
    </xf>
    <xf numFmtId="38" fontId="7" fillId="3" borderId="3" xfId="1" applyFont="1" applyFill="1" applyBorder="1">
      <alignment vertical="center"/>
    </xf>
    <xf numFmtId="0" fontId="0" fillId="4" borderId="4" xfId="0" applyFill="1" applyBorder="1">
      <alignment vertical="center"/>
    </xf>
    <xf numFmtId="38" fontId="7" fillId="3" borderId="4" xfId="1" applyFont="1" applyFill="1" applyBorder="1">
      <alignment vertical="center"/>
    </xf>
    <xf numFmtId="0" fontId="0" fillId="0" borderId="0" xfId="0" applyNumberFormat="1" applyFill="1" applyBorder="1" applyAlignment="1">
      <alignment vertical="center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vertical="center"/>
    </xf>
    <xf numFmtId="0" fontId="0" fillId="4" borderId="30" xfId="0" applyFill="1" applyBorder="1">
      <alignment vertical="center"/>
    </xf>
    <xf numFmtId="0" fontId="0" fillId="4" borderId="12" xfId="0" applyFill="1" applyBorder="1">
      <alignment vertical="center"/>
    </xf>
    <xf numFmtId="0" fontId="0" fillId="0" borderId="3" xfId="0" applyBorder="1" applyAlignment="1">
      <alignment vertical="center"/>
    </xf>
    <xf numFmtId="0" fontId="11" fillId="0" borderId="20" xfId="0" applyFont="1" applyBorder="1" applyAlignment="1">
      <alignment vertical="top" wrapText="1"/>
    </xf>
    <xf numFmtId="0" fontId="0" fillId="0" borderId="3" xfId="0" applyBorder="1" applyAlignment="1">
      <alignment vertical="center"/>
    </xf>
    <xf numFmtId="49" fontId="0" fillId="2" borderId="3" xfId="0" applyNumberFormat="1" applyFill="1" applyBorder="1">
      <alignment vertical="center"/>
    </xf>
    <xf numFmtId="38" fontId="12" fillId="3" borderId="47" xfId="1" applyFont="1" applyFill="1" applyBorder="1">
      <alignment vertical="center"/>
    </xf>
    <xf numFmtId="0" fontId="12" fillId="0" borderId="60" xfId="0" applyFont="1" applyBorder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>
      <alignment vertical="center"/>
    </xf>
    <xf numFmtId="0" fontId="12" fillId="0" borderId="61" xfId="0" applyFont="1" applyBorder="1">
      <alignment vertical="center"/>
    </xf>
    <xf numFmtId="38" fontId="12" fillId="3" borderId="16" xfId="1" applyFont="1" applyFill="1" applyBorder="1">
      <alignment vertical="center"/>
    </xf>
    <xf numFmtId="0" fontId="12" fillId="0" borderId="62" xfId="0" applyFont="1" applyBorder="1">
      <alignment vertical="center"/>
    </xf>
    <xf numFmtId="0" fontId="0" fillId="4" borderId="63" xfId="0" applyFill="1" applyBorder="1">
      <alignment vertical="center"/>
    </xf>
    <xf numFmtId="38" fontId="7" fillId="3" borderId="63" xfId="1" applyFont="1" applyFill="1" applyBorder="1">
      <alignment vertical="center"/>
    </xf>
    <xf numFmtId="38" fontId="12" fillId="3" borderId="46" xfId="1" applyFont="1" applyFill="1" applyBorder="1">
      <alignment vertical="center"/>
    </xf>
    <xf numFmtId="0" fontId="0" fillId="5" borderId="3" xfId="0" quotePrefix="1" applyFill="1" applyBorder="1" applyAlignment="1">
      <alignment horizontal="center" vertical="center"/>
    </xf>
    <xf numFmtId="49" fontId="13" fillId="0" borderId="65" xfId="0" applyNumberFormat="1" applyFont="1" applyBorder="1" applyAlignment="1">
      <alignment vertical="center"/>
    </xf>
    <xf numFmtId="0" fontId="0" fillId="5" borderId="66" xfId="0" applyFill="1" applyBorder="1">
      <alignment vertical="center"/>
    </xf>
    <xf numFmtId="0" fontId="0" fillId="5" borderId="64" xfId="0" applyFill="1" applyBorder="1">
      <alignment vertical="center"/>
    </xf>
    <xf numFmtId="0" fontId="11" fillId="0" borderId="0" xfId="0" applyFont="1" applyAlignment="1">
      <alignment vertical="top"/>
    </xf>
    <xf numFmtId="49" fontId="13" fillId="0" borderId="0" xfId="0" applyNumberFormat="1" applyFont="1" applyBorder="1" applyAlignment="1">
      <alignment vertical="center"/>
    </xf>
    <xf numFmtId="9" fontId="0" fillId="0" borderId="0" xfId="0" applyNumberFormat="1">
      <alignment vertical="center"/>
    </xf>
    <xf numFmtId="9" fontId="0" fillId="5" borderId="45" xfId="2" applyFont="1" applyFill="1" applyBorder="1">
      <alignment vertical="center"/>
    </xf>
    <xf numFmtId="9" fontId="0" fillId="0" borderId="0" xfId="2" applyFont="1" applyFill="1" applyBorder="1">
      <alignment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vertical="top"/>
    </xf>
    <xf numFmtId="0" fontId="19" fillId="0" borderId="0" xfId="0" applyFont="1">
      <alignment vertical="center"/>
    </xf>
    <xf numFmtId="0" fontId="15" fillId="4" borderId="20" xfId="0" applyFont="1" applyFill="1" applyBorder="1">
      <alignment vertical="center"/>
    </xf>
    <xf numFmtId="0" fontId="0" fillId="6" borderId="0" xfId="0" applyFill="1">
      <alignment vertical="center"/>
    </xf>
    <xf numFmtId="0" fontId="15" fillId="4" borderId="29" xfId="0" applyFont="1" applyFill="1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vertical="top"/>
    </xf>
    <xf numFmtId="0" fontId="0" fillId="6" borderId="2" xfId="0" applyFill="1" applyBorder="1">
      <alignment vertical="center"/>
    </xf>
    <xf numFmtId="0" fontId="0" fillId="0" borderId="20" xfId="0" applyBorder="1">
      <alignment vertical="center"/>
    </xf>
    <xf numFmtId="0" fontId="9" fillId="0" borderId="20" xfId="0" applyFont="1" applyBorder="1">
      <alignment vertical="center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24" fillId="0" borderId="14" xfId="0" applyFont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12" fillId="0" borderId="0" xfId="0" applyFont="1">
      <alignment vertical="center"/>
    </xf>
    <xf numFmtId="0" fontId="9" fillId="0" borderId="3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/>
    </xf>
    <xf numFmtId="0" fontId="0" fillId="0" borderId="10" xfId="0" applyFont="1" applyFill="1" applyBorder="1" applyAlignment="1">
      <alignment vertical="center" shrinkToFit="1"/>
    </xf>
    <xf numFmtId="0" fontId="13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9" fontId="0" fillId="0" borderId="0" xfId="2" applyFont="1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63" xfId="0" applyFill="1" applyBorder="1">
      <alignment vertical="center"/>
    </xf>
    <xf numFmtId="0" fontId="8" fillId="5" borderId="3" xfId="0" quotePrefix="1" applyFont="1" applyFill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5" borderId="54" xfId="0" applyFill="1" applyBorder="1">
      <alignment vertical="center"/>
    </xf>
    <xf numFmtId="9" fontId="0" fillId="5" borderId="67" xfId="2" applyFont="1" applyFill="1" applyBorder="1">
      <alignment vertical="center"/>
    </xf>
    <xf numFmtId="0" fontId="0" fillId="5" borderId="14" xfId="0" applyFill="1" applyBorder="1">
      <alignment vertical="center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0" xfId="0" applyFont="1" applyBorder="1">
      <alignment vertical="center"/>
    </xf>
    <xf numFmtId="0" fontId="0" fillId="0" borderId="3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7" borderId="3" xfId="0" applyFill="1" applyBorder="1" applyAlignment="1">
      <alignment vertical="center" shrinkToFit="1"/>
    </xf>
    <xf numFmtId="0" fontId="8" fillId="7" borderId="3" xfId="0" applyFont="1" applyFill="1" applyBorder="1" applyAlignment="1">
      <alignment horizontal="center" vertical="center"/>
    </xf>
    <xf numFmtId="9" fontId="0" fillId="7" borderId="3" xfId="0" applyNumberFormat="1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38" fontId="7" fillId="3" borderId="15" xfId="1" applyFont="1" applyFill="1" applyBorder="1" applyAlignment="1">
      <alignment vertical="center"/>
    </xf>
    <xf numFmtId="38" fontId="12" fillId="3" borderId="17" xfId="0" applyNumberFormat="1" applyFont="1" applyFill="1" applyBorder="1">
      <alignment vertical="center"/>
    </xf>
    <xf numFmtId="9" fontId="0" fillId="0" borderId="0" xfId="0" applyNumberFormat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178" fontId="0" fillId="0" borderId="0" xfId="0" applyNumberFormat="1" applyFill="1" applyBorder="1" applyAlignment="1">
      <alignment horizontal="center" vertical="center"/>
    </xf>
    <xf numFmtId="0" fontId="8" fillId="3" borderId="3" xfId="0" applyFont="1" applyFill="1" applyBorder="1">
      <alignment vertical="center"/>
    </xf>
    <xf numFmtId="0" fontId="8" fillId="0" borderId="3" xfId="0" applyFont="1" applyBorder="1" applyAlignment="1">
      <alignment vertical="center"/>
    </xf>
    <xf numFmtId="0" fontId="8" fillId="3" borderId="3" xfId="0" applyNumberFormat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20" xfId="1" applyFont="1" applyFill="1" applyBorder="1" applyAlignment="1">
      <alignment vertical="center"/>
    </xf>
    <xf numFmtId="38" fontId="7" fillId="0" borderId="42" xfId="1" applyFont="1" applyFill="1" applyBorder="1" applyAlignment="1">
      <alignment vertical="center"/>
    </xf>
    <xf numFmtId="38" fontId="7" fillId="0" borderId="34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8" fillId="0" borderId="34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13" xfId="1" applyFont="1" applyFill="1" applyBorder="1" applyAlignment="1">
      <alignment vertical="center"/>
    </xf>
    <xf numFmtId="180" fontId="7" fillId="0" borderId="0" xfId="1" applyNumberFormat="1" applyFont="1" applyFill="1" applyBorder="1" applyAlignment="1">
      <alignment vertical="center"/>
    </xf>
    <xf numFmtId="9" fontId="0" fillId="5" borderId="80" xfId="0" applyNumberFormat="1" applyFill="1" applyBorder="1">
      <alignment vertical="center"/>
    </xf>
    <xf numFmtId="9" fontId="0" fillId="5" borderId="7" xfId="0" applyNumberFormat="1" applyFill="1" applyBorder="1">
      <alignment vertical="center"/>
    </xf>
    <xf numFmtId="9" fontId="0" fillId="5" borderId="8" xfId="0" applyNumberFormat="1" applyFill="1" applyBorder="1">
      <alignment vertical="center"/>
    </xf>
    <xf numFmtId="0" fontId="0" fillId="5" borderId="6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8" xfId="0" applyFill="1" applyBorder="1">
      <alignment vertical="center"/>
    </xf>
    <xf numFmtId="9" fontId="0" fillId="5" borderId="1" xfId="0" applyNumberFormat="1" applyFill="1" applyBorder="1">
      <alignment vertical="center"/>
    </xf>
    <xf numFmtId="9" fontId="0" fillId="5" borderId="2" xfId="0" applyNumberFormat="1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9" fontId="0" fillId="5" borderId="81" xfId="0" applyNumberFormat="1" applyFill="1" applyBorder="1">
      <alignment vertical="center"/>
    </xf>
    <xf numFmtId="9" fontId="8" fillId="5" borderId="81" xfId="0" applyNumberFormat="1" applyFont="1" applyFill="1" applyBorder="1">
      <alignment vertical="center"/>
    </xf>
    <xf numFmtId="9" fontId="8" fillId="5" borderId="1" xfId="0" applyNumberFormat="1" applyFont="1" applyFill="1" applyBorder="1">
      <alignment vertical="center"/>
    </xf>
    <xf numFmtId="9" fontId="8" fillId="5" borderId="2" xfId="0" applyNumberFormat="1" applyFont="1" applyFill="1" applyBorder="1">
      <alignment vertical="center"/>
    </xf>
    <xf numFmtId="0" fontId="8" fillId="5" borderId="1" xfId="0" applyFont="1" applyFill="1" applyBorder="1">
      <alignment vertical="center"/>
    </xf>
    <xf numFmtId="0" fontId="8" fillId="5" borderId="2" xfId="0" applyFont="1" applyFill="1" applyBorder="1">
      <alignment vertical="center"/>
    </xf>
    <xf numFmtId="9" fontId="0" fillId="5" borderId="82" xfId="0" applyNumberFormat="1" applyFill="1" applyBorder="1">
      <alignment vertical="center"/>
    </xf>
    <xf numFmtId="9" fontId="0" fillId="5" borderId="11" xfId="0" applyNumberFormat="1" applyFill="1" applyBorder="1">
      <alignment vertical="center"/>
    </xf>
    <xf numFmtId="9" fontId="0" fillId="5" borderId="12" xfId="0" applyNumberFormat="1" applyFill="1" applyBorder="1">
      <alignment vertical="center"/>
    </xf>
    <xf numFmtId="0" fontId="0" fillId="5" borderId="11" xfId="0" applyFill="1" applyBorder="1">
      <alignment vertical="center"/>
    </xf>
    <xf numFmtId="0" fontId="0" fillId="5" borderId="12" xfId="0" applyFill="1" applyBorder="1">
      <alignment vertical="center"/>
    </xf>
    <xf numFmtId="0" fontId="26" fillId="3" borderId="4" xfId="0" applyFont="1" applyFill="1" applyBorder="1" applyAlignment="1">
      <alignment horizontal="center" vertical="center" shrinkToFit="1"/>
    </xf>
    <xf numFmtId="179" fontId="0" fillId="0" borderId="0" xfId="0" applyNumberFormat="1" applyAlignment="1">
      <alignment horizontal="center" vertical="center"/>
    </xf>
    <xf numFmtId="38" fontId="12" fillId="3" borderId="59" xfId="0" applyNumberFormat="1" applyFont="1" applyFill="1" applyBorder="1">
      <alignment vertical="center"/>
    </xf>
    <xf numFmtId="38" fontId="12" fillId="3" borderId="71" xfId="0" applyNumberFormat="1" applyFont="1" applyFill="1" applyBorder="1">
      <alignment vertical="center"/>
    </xf>
    <xf numFmtId="38" fontId="12" fillId="3" borderId="72" xfId="0" applyNumberFormat="1" applyFont="1" applyFill="1" applyBorder="1">
      <alignment vertical="center"/>
    </xf>
    <xf numFmtId="38" fontId="7" fillId="3" borderId="9" xfId="1" applyFont="1" applyFill="1" applyBorder="1" applyAlignment="1">
      <alignment vertical="center"/>
    </xf>
    <xf numFmtId="38" fontId="7" fillId="3" borderId="1" xfId="1" applyFont="1" applyFill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38" fontId="7" fillId="3" borderId="10" xfId="1" applyFont="1" applyFill="1" applyBorder="1" applyAlignment="1">
      <alignment vertical="center"/>
    </xf>
    <xf numFmtId="38" fontId="7" fillId="3" borderId="11" xfId="1" applyFont="1" applyFill="1" applyBorder="1" applyAlignment="1">
      <alignment vertical="center"/>
    </xf>
    <xf numFmtId="38" fontId="7" fillId="3" borderId="12" xfId="1" applyFont="1" applyFill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25" fillId="0" borderId="4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55" xfId="0" applyFont="1" applyBorder="1" applyAlignment="1">
      <alignment horizontal="left"/>
    </xf>
    <xf numFmtId="0" fontId="25" fillId="0" borderId="56" xfId="0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38" fontId="7" fillId="3" borderId="6" xfId="1" applyFont="1" applyFill="1" applyBorder="1" applyAlignment="1">
      <alignment vertical="center"/>
    </xf>
    <xf numFmtId="38" fontId="7" fillId="3" borderId="7" xfId="1" applyFont="1" applyFill="1" applyBorder="1" applyAlignment="1">
      <alignment vertical="center"/>
    </xf>
    <xf numFmtId="38" fontId="7" fillId="3" borderId="8" xfId="1" applyFont="1" applyFill="1" applyBorder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8" fillId="0" borderId="9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5" borderId="80" xfId="0" applyNumberFormat="1" applyFill="1" applyBorder="1" applyAlignment="1">
      <alignment horizontal="center" vertical="center"/>
    </xf>
    <xf numFmtId="49" fontId="0" fillId="5" borderId="7" xfId="0" applyNumberFormat="1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 vertical="center"/>
    </xf>
    <xf numFmtId="49" fontId="0" fillId="5" borderId="8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178" fontId="0" fillId="3" borderId="9" xfId="0" applyNumberFormat="1" applyFill="1" applyBorder="1" applyAlignment="1">
      <alignment horizontal="right" vertical="center"/>
    </xf>
    <xf numFmtId="178" fontId="0" fillId="3" borderId="1" xfId="0" applyNumberFormat="1" applyFill="1" applyBorder="1" applyAlignment="1">
      <alignment horizontal="right" vertical="center"/>
    </xf>
    <xf numFmtId="178" fontId="0" fillId="3" borderId="2" xfId="0" applyNumberFormat="1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178" fontId="8" fillId="3" borderId="9" xfId="0" applyNumberFormat="1" applyFont="1" applyFill="1" applyBorder="1" applyAlignment="1">
      <alignment horizontal="right" vertical="center"/>
    </xf>
    <xf numFmtId="178" fontId="8" fillId="3" borderId="1" xfId="0" applyNumberFormat="1" applyFont="1" applyFill="1" applyBorder="1" applyAlignment="1">
      <alignment horizontal="right" vertical="center"/>
    </xf>
    <xf numFmtId="178" fontId="8" fillId="3" borderId="2" xfId="0" applyNumberFormat="1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38" fontId="7" fillId="4" borderId="4" xfId="1" applyFont="1" applyFill="1" applyBorder="1" applyAlignment="1">
      <alignment vertical="center"/>
    </xf>
    <xf numFmtId="38" fontId="7" fillId="4" borderId="3" xfId="1" applyFont="1" applyFill="1" applyBorder="1" applyAlignment="1">
      <alignment vertical="center"/>
    </xf>
    <xf numFmtId="38" fontId="7" fillId="3" borderId="28" xfId="1" applyFont="1" applyFill="1" applyBorder="1" applyAlignment="1">
      <alignment vertical="center"/>
    </xf>
    <xf numFmtId="38" fontId="7" fillId="3" borderId="29" xfId="1" applyFont="1" applyFill="1" applyBorder="1" applyAlignment="1">
      <alignment vertical="center"/>
    </xf>
    <xf numFmtId="38" fontId="7" fillId="3" borderId="30" xfId="1" applyFont="1" applyFill="1" applyBorder="1" applyAlignment="1">
      <alignment vertical="center"/>
    </xf>
    <xf numFmtId="38" fontId="7" fillId="8" borderId="9" xfId="1" applyFont="1" applyFill="1" applyBorder="1" applyAlignment="1">
      <alignment horizontal="center" vertical="center"/>
    </xf>
    <xf numFmtId="38" fontId="7" fillId="8" borderId="1" xfId="1" applyFont="1" applyFill="1" applyBorder="1" applyAlignment="1">
      <alignment horizontal="center" vertical="center"/>
    </xf>
    <xf numFmtId="38" fontId="7" fillId="8" borderId="2" xfId="1" applyFont="1" applyFill="1" applyBorder="1" applyAlignment="1">
      <alignment horizontal="center" vertical="center"/>
    </xf>
    <xf numFmtId="38" fontId="7" fillId="4" borderId="15" xfId="1" applyFont="1" applyFill="1" applyBorder="1" applyAlignment="1">
      <alignment vertical="center"/>
    </xf>
    <xf numFmtId="38" fontId="7" fillId="3" borderId="15" xfId="1" applyFont="1" applyFill="1" applyBorder="1" applyAlignment="1">
      <alignment vertical="center"/>
    </xf>
    <xf numFmtId="38" fontId="7" fillId="9" borderId="28" xfId="1" applyFont="1" applyFill="1" applyBorder="1" applyAlignment="1">
      <alignment vertical="center"/>
    </xf>
    <xf numFmtId="38" fontId="7" fillId="9" borderId="29" xfId="1" applyFont="1" applyFill="1" applyBorder="1" applyAlignment="1">
      <alignment vertical="center"/>
    </xf>
    <xf numFmtId="38" fontId="7" fillId="9" borderId="79" xfId="1" applyFont="1" applyFill="1" applyBorder="1" applyAlignment="1">
      <alignment vertical="center"/>
    </xf>
    <xf numFmtId="38" fontId="7" fillId="9" borderId="9" xfId="1" applyFont="1" applyFill="1" applyBorder="1" applyAlignment="1">
      <alignment vertical="center"/>
    </xf>
    <xf numFmtId="38" fontId="7" fillId="9" borderId="1" xfId="1" applyFont="1" applyFill="1" applyBorder="1" applyAlignment="1">
      <alignment vertical="center"/>
    </xf>
    <xf numFmtId="38" fontId="7" fillId="9" borderId="67" xfId="1" applyFont="1" applyFill="1" applyBorder="1" applyAlignment="1">
      <alignment vertical="center"/>
    </xf>
    <xf numFmtId="38" fontId="8" fillId="4" borderId="3" xfId="1" applyFont="1" applyFill="1" applyBorder="1" applyAlignment="1">
      <alignment vertical="center"/>
    </xf>
    <xf numFmtId="38" fontId="8" fillId="3" borderId="28" xfId="1" applyFont="1" applyFill="1" applyBorder="1" applyAlignment="1">
      <alignment vertical="center"/>
    </xf>
    <xf numFmtId="38" fontId="8" fillId="3" borderId="29" xfId="1" applyFont="1" applyFill="1" applyBorder="1" applyAlignment="1">
      <alignment vertical="center"/>
    </xf>
    <xf numFmtId="38" fontId="8" fillId="3" borderId="30" xfId="1" applyFont="1" applyFill="1" applyBorder="1" applyAlignment="1">
      <alignment vertical="center"/>
    </xf>
    <xf numFmtId="38" fontId="0" fillId="8" borderId="9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4" borderId="9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5" borderId="1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38" fontId="7" fillId="4" borderId="6" xfId="1" applyFont="1" applyFill="1" applyBorder="1" applyAlignment="1">
      <alignment vertical="center"/>
    </xf>
    <xf numFmtId="38" fontId="7" fillId="4" borderId="7" xfId="1" applyFont="1" applyFill="1" applyBorder="1" applyAlignment="1">
      <alignment vertical="center"/>
    </xf>
    <xf numFmtId="38" fontId="7" fillId="4" borderId="8" xfId="1" applyFont="1" applyFill="1" applyBorder="1" applyAlignment="1">
      <alignment vertical="center"/>
    </xf>
    <xf numFmtId="38" fontId="0" fillId="8" borderId="6" xfId="1" applyFont="1" applyFill="1" applyBorder="1" applyAlignment="1">
      <alignment horizontal="center" vertical="center"/>
    </xf>
    <xf numFmtId="38" fontId="0" fillId="8" borderId="7" xfId="1" applyFont="1" applyFill="1" applyBorder="1" applyAlignment="1">
      <alignment horizontal="center" vertical="center"/>
    </xf>
    <xf numFmtId="38" fontId="0" fillId="8" borderId="8" xfId="1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horizontal="center" vertical="center" wrapText="1"/>
    </xf>
    <xf numFmtId="0" fontId="18" fillId="3" borderId="49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top"/>
    </xf>
    <xf numFmtId="0" fontId="13" fillId="4" borderId="2" xfId="0" applyFont="1" applyFill="1" applyBorder="1" applyAlignment="1">
      <alignment horizontal="center" vertical="top"/>
    </xf>
    <xf numFmtId="0" fontId="22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4" borderId="2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4" borderId="6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8" fillId="0" borderId="9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9" fontId="8" fillId="0" borderId="9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177" fontId="0" fillId="3" borderId="9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38" fontId="7" fillId="9" borderId="76" xfId="1" applyFont="1" applyFill="1" applyBorder="1" applyAlignment="1">
      <alignment vertical="center"/>
    </xf>
    <xf numFmtId="38" fontId="7" fillId="9" borderId="77" xfId="1" applyFont="1" applyFill="1" applyBorder="1" applyAlignment="1">
      <alignment vertical="center"/>
    </xf>
    <xf numFmtId="38" fontId="7" fillId="9" borderId="78" xfId="1" applyFont="1" applyFill="1" applyBorder="1" applyAlignment="1">
      <alignment vertical="center"/>
    </xf>
    <xf numFmtId="0" fontId="30" fillId="0" borderId="3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55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0" fillId="0" borderId="3" xfId="0" applyBorder="1" applyAlignment="1">
      <alignment horizontal="center" vertical="center"/>
    </xf>
    <xf numFmtId="0" fontId="0" fillId="4" borderId="28" xfId="0" applyFill="1" applyBorder="1" applyAlignment="1">
      <alignment horizontal="left" vertical="center" wrapText="1"/>
    </xf>
    <xf numFmtId="0" fontId="0" fillId="4" borderId="29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76" fontId="0" fillId="3" borderId="16" xfId="0" applyNumberForma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176" fontId="0" fillId="3" borderId="6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10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44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31" fillId="0" borderId="41" xfId="0" applyFont="1" applyBorder="1" applyAlignment="1">
      <alignment horizontal="center" vertical="center" shrinkToFit="1"/>
    </xf>
    <xf numFmtId="0" fontId="31" fillId="0" borderId="20" xfId="0" applyFont="1" applyBorder="1" applyAlignment="1">
      <alignment horizontal="center" vertical="center" shrinkToFit="1"/>
    </xf>
    <xf numFmtId="0" fontId="31" fillId="0" borderId="42" xfId="0" applyFont="1" applyBorder="1" applyAlignment="1">
      <alignment horizontal="center" vertical="center" shrinkToFit="1"/>
    </xf>
    <xf numFmtId="0" fontId="31" fillId="0" borderId="35" xfId="0" applyFont="1" applyBorder="1" applyAlignment="1">
      <alignment horizontal="center" vertical="center" shrinkToFit="1"/>
    </xf>
    <xf numFmtId="0" fontId="31" fillId="0" borderId="36" xfId="0" applyFont="1" applyBorder="1" applyAlignment="1">
      <alignment horizontal="center" vertical="center" shrinkToFit="1"/>
    </xf>
    <xf numFmtId="0" fontId="31" fillId="0" borderId="37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1" fillId="0" borderId="21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23" xfId="0" applyFont="1" applyBorder="1">
      <alignment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4" borderId="21" xfId="0" applyFont="1" applyFill="1" applyBorder="1">
      <alignment vertical="center"/>
    </xf>
    <xf numFmtId="0" fontId="11" fillId="4" borderId="22" xfId="0" applyFont="1" applyFill="1" applyBorder="1">
      <alignment vertical="center"/>
    </xf>
    <xf numFmtId="0" fontId="11" fillId="4" borderId="23" xfId="0" applyFont="1" applyFill="1" applyBorder="1">
      <alignment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3" fillId="5" borderId="25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8" fillId="0" borderId="3" xfId="0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ER92"/>
  <sheetViews>
    <sheetView tabSelected="1" view="pageBreakPreview" topLeftCell="A16" zoomScale="75" zoomScaleNormal="100" zoomScaleSheetLayoutView="75" workbookViewId="0">
      <selection activeCell="CP27" sqref="CP27"/>
    </sheetView>
  </sheetViews>
  <sheetFormatPr defaultColWidth="2.375" defaultRowHeight="13.5"/>
  <cols>
    <col min="4" max="4" width="3.875" bestFit="1" customWidth="1"/>
    <col min="11" max="11" width="5.625" bestFit="1" customWidth="1"/>
    <col min="30" max="30" width="2.375" customWidth="1"/>
    <col min="31" max="34" width="2.25" customWidth="1"/>
    <col min="45" max="45" width="2.25" customWidth="1"/>
    <col min="85" max="85" width="3.125" bestFit="1" customWidth="1"/>
    <col min="86" max="86" width="2.375" customWidth="1"/>
    <col min="87" max="87" width="2.875" customWidth="1"/>
    <col min="88" max="113" width="11.75" customWidth="1"/>
    <col min="114" max="114" width="15.25" customWidth="1"/>
    <col min="115" max="141" width="11.75" customWidth="1"/>
    <col min="142" max="145" width="13" customWidth="1"/>
    <col min="146" max="146" width="12.875" customWidth="1"/>
  </cols>
  <sheetData>
    <row r="1" spans="1:141" ht="18.75">
      <c r="A1" s="55" t="s">
        <v>73</v>
      </c>
      <c r="CI1" s="8"/>
      <c r="CJ1" s="8"/>
      <c r="DH1" t="s">
        <v>101</v>
      </c>
      <c r="DI1" s="44">
        <v>0.7</v>
      </c>
      <c r="DJ1" s="44">
        <v>0.8</v>
      </c>
      <c r="DK1" s="44">
        <v>0.9</v>
      </c>
      <c r="DL1" s="44">
        <v>1</v>
      </c>
    </row>
    <row r="2" spans="1:141" ht="12.75" customHeight="1">
      <c r="A2" s="356" t="s">
        <v>112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54"/>
      <c r="AG2" s="54"/>
      <c r="AH2" s="54"/>
      <c r="AI2" s="54"/>
      <c r="AW2" s="239" t="s">
        <v>27</v>
      </c>
      <c r="AX2" s="240"/>
      <c r="AY2" s="240"/>
      <c r="AZ2" s="240"/>
      <c r="BA2" s="240"/>
      <c r="BB2" s="240"/>
      <c r="BC2" s="240"/>
      <c r="BD2" s="240"/>
      <c r="BE2" s="241"/>
      <c r="BI2" t="s">
        <v>62</v>
      </c>
      <c r="BM2" s="334" t="s">
        <v>76</v>
      </c>
      <c r="BN2" s="335"/>
      <c r="BO2" s="335"/>
      <c r="BP2" s="335"/>
      <c r="BQ2" s="335"/>
      <c r="BR2" s="335"/>
      <c r="BS2" s="336"/>
      <c r="BT2" s="337">
        <v>12.2</v>
      </c>
      <c r="BU2" s="338"/>
      <c r="BV2" s="335" t="s">
        <v>64</v>
      </c>
      <c r="BW2" s="335"/>
      <c r="BX2" s="336"/>
      <c r="CH2" s="8"/>
      <c r="CI2" s="8"/>
      <c r="CJ2" s="237" t="s">
        <v>106</v>
      </c>
      <c r="CK2" s="238"/>
      <c r="CL2" s="1"/>
      <c r="CM2" s="72" t="s">
        <v>86</v>
      </c>
      <c r="CN2" s="51" t="s">
        <v>87</v>
      </c>
      <c r="CO2" s="51" t="s">
        <v>89</v>
      </c>
      <c r="CP2" s="51" t="s">
        <v>88</v>
      </c>
      <c r="DH2" s="44"/>
      <c r="DI2" s="44"/>
      <c r="DJ2" s="44"/>
      <c r="DK2" s="44"/>
    </row>
    <row r="3" spans="1:141" ht="12.75" customHeight="1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54"/>
      <c r="AG3" s="54"/>
      <c r="AH3" s="54"/>
      <c r="AI3" s="54"/>
      <c r="AW3" s="242" t="s">
        <v>28</v>
      </c>
      <c r="AX3" s="243"/>
      <c r="AY3" s="243"/>
      <c r="AZ3" s="243"/>
      <c r="BA3" s="243"/>
      <c r="BB3" s="243"/>
      <c r="BC3" s="243"/>
      <c r="BD3" s="243"/>
      <c r="BE3" s="244"/>
      <c r="BI3" t="s">
        <v>57</v>
      </c>
      <c r="BM3" s="334" t="s">
        <v>77</v>
      </c>
      <c r="BN3" s="335"/>
      <c r="BO3" s="335"/>
      <c r="BP3" s="335"/>
      <c r="BQ3" s="335"/>
      <c r="BR3" s="335"/>
      <c r="BS3" s="336"/>
      <c r="BT3" s="337">
        <v>13</v>
      </c>
      <c r="BU3" s="338"/>
      <c r="BV3" s="335" t="s">
        <v>64</v>
      </c>
      <c r="BW3" s="335"/>
      <c r="BX3" s="336"/>
      <c r="CH3" s="8"/>
      <c r="CI3" s="8"/>
      <c r="CJ3" s="237"/>
      <c r="CK3" s="238"/>
      <c r="CL3" s="83" t="s">
        <v>107</v>
      </c>
      <c r="CM3" s="84" t="s">
        <v>108</v>
      </c>
      <c r="CN3" s="50">
        <v>1.33</v>
      </c>
      <c r="CO3" s="73" t="s">
        <v>121</v>
      </c>
      <c r="CP3" s="38"/>
    </row>
    <row r="4" spans="1:141" ht="12.7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W4" s="245" t="s">
        <v>29</v>
      </c>
      <c r="AX4" s="246"/>
      <c r="AY4" s="246"/>
      <c r="AZ4" s="246"/>
      <c r="BA4" s="246"/>
      <c r="BB4" s="246"/>
      <c r="BC4" s="246"/>
      <c r="BD4" s="246"/>
      <c r="BE4" s="247"/>
      <c r="BM4" s="334" t="s">
        <v>63</v>
      </c>
      <c r="BN4" s="335"/>
      <c r="BO4" s="335"/>
      <c r="BP4" s="335"/>
      <c r="BQ4" s="335"/>
      <c r="BR4" s="335"/>
      <c r="BS4" s="336"/>
      <c r="BT4" s="337">
        <v>24.5</v>
      </c>
      <c r="BU4" s="338"/>
      <c r="BV4" s="335" t="s">
        <v>64</v>
      </c>
      <c r="BW4" s="335"/>
      <c r="BX4" s="336"/>
      <c r="CH4" s="8"/>
      <c r="CI4" s="8"/>
      <c r="CJ4" s="237"/>
      <c r="CK4" s="238"/>
      <c r="CL4" s="83" t="s">
        <v>109</v>
      </c>
      <c r="CM4" s="73" t="s">
        <v>110</v>
      </c>
      <c r="CN4" s="50">
        <v>1.22</v>
      </c>
      <c r="CO4" s="73" t="s">
        <v>122</v>
      </c>
      <c r="CP4" s="38"/>
    </row>
    <row r="5" spans="1:141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269" t="s">
        <v>9</v>
      </c>
      <c r="Y5" s="270"/>
      <c r="Z5" s="270"/>
      <c r="AA5" s="271"/>
      <c r="AB5" s="272" t="s">
        <v>113</v>
      </c>
      <c r="AC5" s="273"/>
      <c r="AD5" s="273"/>
      <c r="AE5" s="273"/>
      <c r="AF5" s="274"/>
      <c r="AG5" s="269" t="s">
        <v>164</v>
      </c>
      <c r="AH5" s="270"/>
      <c r="AI5" s="56"/>
      <c r="AJ5" s="56"/>
      <c r="AK5" s="270" t="s">
        <v>10</v>
      </c>
      <c r="AL5" s="270" t="s">
        <v>11</v>
      </c>
      <c r="AM5" s="270"/>
      <c r="AN5" s="270"/>
      <c r="AO5" s="56"/>
      <c r="AP5" s="56"/>
      <c r="AQ5" s="278" t="s">
        <v>10</v>
      </c>
      <c r="AR5" s="57"/>
      <c r="BM5" s="334" t="s">
        <v>65</v>
      </c>
      <c r="BN5" s="335"/>
      <c r="BO5" s="335"/>
      <c r="BP5" s="335"/>
      <c r="BQ5" s="335"/>
      <c r="BR5" s="335"/>
      <c r="BS5" s="336"/>
      <c r="BT5" s="337">
        <v>25.9</v>
      </c>
      <c r="BU5" s="338"/>
      <c r="BV5" s="335" t="s">
        <v>64</v>
      </c>
      <c r="BW5" s="335"/>
      <c r="BX5" s="336"/>
      <c r="CH5" s="8"/>
      <c r="CI5" s="8"/>
      <c r="CJ5" s="237"/>
      <c r="CK5" s="238"/>
      <c r="CL5" s="93" t="s">
        <v>119</v>
      </c>
      <c r="CM5" s="94" t="s">
        <v>120</v>
      </c>
      <c r="CN5" s="95">
        <v>1.1100000000000001</v>
      </c>
      <c r="CO5" s="94" t="s">
        <v>120</v>
      </c>
      <c r="CP5" s="81"/>
    </row>
    <row r="6" spans="1:141" ht="12.75" customHeight="1">
      <c r="X6" s="150"/>
      <c r="Y6" s="151"/>
      <c r="Z6" s="151"/>
      <c r="AA6" s="152"/>
      <c r="AB6" s="275"/>
      <c r="AC6" s="276"/>
      <c r="AD6" s="276"/>
      <c r="AE6" s="276"/>
      <c r="AF6" s="277"/>
      <c r="AG6" s="150"/>
      <c r="AH6" s="151"/>
      <c r="AI6" s="58"/>
      <c r="AJ6" s="58"/>
      <c r="AK6" s="151"/>
      <c r="AL6" s="151"/>
      <c r="AM6" s="151"/>
      <c r="AN6" s="151"/>
      <c r="AO6" s="58"/>
      <c r="AP6" s="58"/>
      <c r="AQ6" s="279"/>
      <c r="BM6" s="334" t="s">
        <v>66</v>
      </c>
      <c r="BN6" s="335"/>
      <c r="BO6" s="335"/>
      <c r="BP6" s="335"/>
      <c r="BQ6" s="335"/>
      <c r="BR6" s="335"/>
      <c r="BS6" s="336"/>
      <c r="BT6" s="337">
        <v>40.799999999999997</v>
      </c>
      <c r="BU6" s="338"/>
      <c r="BV6" s="335" t="s">
        <v>64</v>
      </c>
      <c r="BW6" s="335"/>
      <c r="BX6" s="336"/>
      <c r="CH6" s="8"/>
    </row>
    <row r="7" spans="1:141">
      <c r="A7" t="s">
        <v>0</v>
      </c>
      <c r="H7" s="357" t="s">
        <v>31</v>
      </c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BM7" s="334" t="s">
        <v>67</v>
      </c>
      <c r="BN7" s="335"/>
      <c r="BO7" s="335"/>
      <c r="BP7" s="335"/>
      <c r="BQ7" s="335"/>
      <c r="BR7" s="335"/>
      <c r="BS7" s="336"/>
      <c r="BT7" s="337">
        <v>43.2</v>
      </c>
      <c r="BU7" s="338"/>
      <c r="BV7" s="335" t="s">
        <v>64</v>
      </c>
      <c r="BW7" s="335"/>
      <c r="BX7" s="336"/>
      <c r="CH7" s="8"/>
    </row>
    <row r="8" spans="1:141" ht="14.25" customHeight="1">
      <c r="BM8" s="331" t="s">
        <v>147</v>
      </c>
      <c r="BN8" s="332"/>
      <c r="BO8" s="332"/>
      <c r="BP8" s="332"/>
      <c r="BQ8" s="332"/>
      <c r="BR8" s="332"/>
      <c r="BS8" s="333"/>
      <c r="BT8" s="337">
        <v>57.1</v>
      </c>
      <c r="BU8" s="338"/>
      <c r="BV8" s="332" t="s">
        <v>64</v>
      </c>
      <c r="BW8" s="332"/>
      <c r="BX8" s="333"/>
      <c r="CH8" s="8"/>
      <c r="CI8" s="10"/>
      <c r="CJ8" s="20"/>
    </row>
    <row r="9" spans="1:141" ht="14.25" customHeight="1" thickBot="1">
      <c r="B9" s="416" t="s">
        <v>40</v>
      </c>
      <c r="C9" s="417"/>
      <c r="D9" s="417"/>
      <c r="E9" s="417"/>
      <c r="F9" s="417"/>
      <c r="G9" s="417"/>
      <c r="H9" s="417"/>
      <c r="I9" s="417"/>
      <c r="J9" s="418"/>
      <c r="K9" s="424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6"/>
      <c r="BM9" s="437" t="s">
        <v>148</v>
      </c>
      <c r="BN9" s="437"/>
      <c r="BO9" s="437"/>
      <c r="BP9" s="437"/>
      <c r="BQ9" s="437"/>
      <c r="BR9" s="437"/>
      <c r="BS9" s="437"/>
      <c r="BT9" s="337">
        <v>60.5</v>
      </c>
      <c r="BU9" s="338"/>
      <c r="BV9" s="332" t="s">
        <v>64</v>
      </c>
      <c r="BW9" s="332"/>
      <c r="BX9" s="333"/>
      <c r="CH9" s="8"/>
      <c r="CI9" s="8"/>
    </row>
    <row r="10" spans="1:141" ht="14.25" thickBot="1">
      <c r="B10" s="427" t="s">
        <v>1</v>
      </c>
      <c r="C10" s="428"/>
      <c r="D10" s="428"/>
      <c r="E10" s="428"/>
      <c r="F10" s="428"/>
      <c r="G10" s="428"/>
      <c r="H10" s="428"/>
      <c r="I10" s="428"/>
      <c r="J10" s="429"/>
      <c r="K10" s="358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60"/>
      <c r="X10" s="280" t="s">
        <v>74</v>
      </c>
      <c r="Y10" s="281"/>
      <c r="Z10" s="281"/>
      <c r="AA10" s="281"/>
      <c r="AB10" s="281"/>
      <c r="AC10" s="282"/>
      <c r="AD10" s="283"/>
      <c r="AE10" s="284"/>
      <c r="AF10" s="285" t="s">
        <v>44</v>
      </c>
      <c r="AG10" s="285"/>
      <c r="AH10" s="285"/>
      <c r="AI10" s="285"/>
      <c r="AJ10" s="53" t="s">
        <v>11</v>
      </c>
      <c r="AK10" s="283"/>
      <c r="AL10" s="284"/>
      <c r="AM10" s="285" t="s">
        <v>44</v>
      </c>
      <c r="AN10" s="285"/>
      <c r="AO10" s="285"/>
      <c r="AP10" s="286"/>
      <c r="CI10" s="8"/>
      <c r="CJ10" s="8"/>
      <c r="CK10" s="8"/>
      <c r="CL10" s="8"/>
      <c r="CM10" s="82" t="s">
        <v>123</v>
      </c>
      <c r="CN10" s="39" t="s">
        <v>94</v>
      </c>
      <c r="CS10" s="82" t="s">
        <v>124</v>
      </c>
      <c r="CT10" s="39" t="s">
        <v>94</v>
      </c>
      <c r="CY10" s="82" t="s">
        <v>125</v>
      </c>
      <c r="CZ10" s="39" t="s">
        <v>94</v>
      </c>
      <c r="DE10" s="82" t="s">
        <v>126</v>
      </c>
      <c r="DF10" s="39" t="s">
        <v>94</v>
      </c>
      <c r="DK10" s="82" t="s">
        <v>127</v>
      </c>
      <c r="DL10" s="39" t="s">
        <v>94</v>
      </c>
      <c r="DQ10" s="82" t="s">
        <v>128</v>
      </c>
      <c r="DR10" s="39" t="s">
        <v>94</v>
      </c>
      <c r="DS10" s="43"/>
      <c r="DW10" s="82" t="s">
        <v>129</v>
      </c>
      <c r="DX10" s="39" t="s">
        <v>94</v>
      </c>
      <c r="DY10" s="43"/>
      <c r="EC10" s="82" t="s">
        <v>130</v>
      </c>
      <c r="ED10" s="39" t="s">
        <v>94</v>
      </c>
      <c r="EE10" s="43"/>
      <c r="EI10" s="82" t="s">
        <v>131</v>
      </c>
      <c r="EJ10" s="39" t="s">
        <v>94</v>
      </c>
      <c r="EK10" s="43"/>
    </row>
    <row r="11" spans="1:141">
      <c r="B11" s="430" t="s">
        <v>2</v>
      </c>
      <c r="C11" s="430"/>
      <c r="D11" s="430"/>
      <c r="E11" s="430"/>
      <c r="F11" s="430"/>
      <c r="G11" s="430"/>
      <c r="H11" s="430"/>
      <c r="I11" s="430"/>
      <c r="J11" s="430"/>
      <c r="K11" s="314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6"/>
      <c r="X11" s="171" t="s">
        <v>45</v>
      </c>
      <c r="Y11" s="172"/>
      <c r="Z11" s="172"/>
      <c r="AA11" s="172"/>
      <c r="AB11" s="172"/>
      <c r="AC11" s="173"/>
      <c r="AD11" s="239"/>
      <c r="AE11" s="241"/>
      <c r="AF11" s="285" t="s">
        <v>44</v>
      </c>
      <c r="AG11" s="285"/>
      <c r="AH11" s="285"/>
      <c r="AI11" s="286"/>
      <c r="AJ11" s="59"/>
      <c r="AM11" s="60"/>
      <c r="AN11" s="60"/>
      <c r="AO11" s="60"/>
      <c r="AP11" s="60"/>
      <c r="AS11" s="171" t="s">
        <v>12</v>
      </c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3"/>
      <c r="BJ11" s="357" t="s">
        <v>25</v>
      </c>
      <c r="BK11" s="357"/>
      <c r="BL11" s="357"/>
      <c r="BM11" s="357"/>
      <c r="BN11" s="357"/>
      <c r="BO11" s="357"/>
      <c r="BP11" s="357"/>
      <c r="BQ11" s="357"/>
      <c r="BR11" s="357"/>
      <c r="BS11" s="357"/>
      <c r="BT11" s="357"/>
      <c r="BU11" s="339">
        <f>AE48</f>
        <v>8</v>
      </c>
      <c r="BV11" s="340"/>
      <c r="BW11" s="340"/>
      <c r="BX11" s="6" t="s">
        <v>26</v>
      </c>
      <c r="CM11" s="88" t="s">
        <v>75</v>
      </c>
      <c r="CN11" s="85" t="s">
        <v>92</v>
      </c>
      <c r="CS11" s="88" t="s">
        <v>75</v>
      </c>
      <c r="CT11" s="40" t="s">
        <v>93</v>
      </c>
      <c r="CY11" s="88" t="s">
        <v>75</v>
      </c>
      <c r="CZ11" s="40" t="s">
        <v>92</v>
      </c>
      <c r="DE11" s="88" t="s">
        <v>75</v>
      </c>
      <c r="DF11" s="40" t="s">
        <v>93</v>
      </c>
      <c r="DK11" s="88" t="s">
        <v>75</v>
      </c>
      <c r="DL11" s="40" t="s">
        <v>92</v>
      </c>
      <c r="DQ11" s="88" t="s">
        <v>75</v>
      </c>
      <c r="DR11" s="40" t="s">
        <v>93</v>
      </c>
      <c r="DS11" s="10"/>
      <c r="DW11" s="88" t="s">
        <v>75</v>
      </c>
      <c r="DX11" s="40" t="s">
        <v>92</v>
      </c>
      <c r="DY11" s="10"/>
      <c r="EC11" s="88" t="s">
        <v>75</v>
      </c>
      <c r="ED11" s="40" t="s">
        <v>92</v>
      </c>
      <c r="EE11" s="10"/>
      <c r="EI11" s="88" t="s">
        <v>75</v>
      </c>
      <c r="EJ11" s="40" t="s">
        <v>93</v>
      </c>
      <c r="EK11" s="10"/>
    </row>
    <row r="12" spans="1:141" ht="13.5" customHeight="1">
      <c r="B12" s="334" t="s">
        <v>37</v>
      </c>
      <c r="C12" s="335"/>
      <c r="D12" s="335"/>
      <c r="E12" s="335"/>
      <c r="F12" s="335"/>
      <c r="G12" s="335"/>
      <c r="H12" s="335"/>
      <c r="I12" s="335"/>
      <c r="J12" s="336"/>
      <c r="K12" s="314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64"/>
      <c r="AK12" s="64"/>
      <c r="AL12" s="64"/>
      <c r="AM12" s="64"/>
      <c r="AN12" s="64"/>
      <c r="AO12" s="64"/>
      <c r="AP12" s="64"/>
      <c r="AQ12" s="64"/>
      <c r="AS12" s="177" t="s">
        <v>113</v>
      </c>
      <c r="AT12" s="178"/>
      <c r="AU12" s="178"/>
      <c r="AV12" s="178"/>
      <c r="AW12" s="178"/>
      <c r="AX12" s="178"/>
      <c r="AY12" s="178"/>
      <c r="AZ12" s="178"/>
      <c r="BA12" s="61"/>
      <c r="BB12" s="239" t="s">
        <v>163</v>
      </c>
      <c r="BC12" s="240"/>
      <c r="BD12" s="240"/>
      <c r="BE12" s="240"/>
      <c r="BF12" s="240"/>
      <c r="BG12" s="240"/>
      <c r="BH12" s="240"/>
      <c r="BI12" s="241"/>
      <c r="BJ12" s="62"/>
      <c r="BK12" s="62"/>
      <c r="BL12" s="62"/>
      <c r="BM12" s="62"/>
      <c r="BN12" s="270"/>
      <c r="BO12" s="270"/>
      <c r="BP12" s="270"/>
      <c r="BQ12" s="270"/>
      <c r="BR12" s="62"/>
      <c r="BS12" s="62"/>
      <c r="BT12" s="270"/>
      <c r="BU12" s="270"/>
      <c r="BV12" s="273"/>
      <c r="BW12" s="273"/>
      <c r="BX12" s="63"/>
      <c r="CM12" s="89" t="s">
        <v>56</v>
      </c>
      <c r="CN12" s="86">
        <v>0.8</v>
      </c>
      <c r="CS12" s="89" t="s">
        <v>56</v>
      </c>
      <c r="CT12" s="45">
        <v>0.7</v>
      </c>
      <c r="CY12" s="89" t="s">
        <v>56</v>
      </c>
      <c r="CZ12" s="45">
        <v>0.9</v>
      </c>
      <c r="DE12" s="89" t="s">
        <v>56</v>
      </c>
      <c r="DF12" s="45">
        <v>1</v>
      </c>
      <c r="DK12" s="89" t="s">
        <v>56</v>
      </c>
      <c r="DL12" s="45">
        <v>0.9</v>
      </c>
      <c r="DQ12" s="89" t="s">
        <v>56</v>
      </c>
      <c r="DR12" s="45">
        <v>0.7</v>
      </c>
      <c r="DS12" s="10"/>
      <c r="DW12" s="89" t="s">
        <v>56</v>
      </c>
      <c r="DX12" s="45">
        <v>0.9</v>
      </c>
      <c r="DY12" s="10"/>
      <c r="EC12" s="89" t="s">
        <v>56</v>
      </c>
      <c r="ED12" s="45">
        <v>0.8</v>
      </c>
      <c r="EE12" s="46"/>
      <c r="EI12" s="89" t="s">
        <v>56</v>
      </c>
      <c r="EJ12" s="45">
        <v>1</v>
      </c>
      <c r="EK12" s="46"/>
    </row>
    <row r="13" spans="1:141" ht="13.5" customHeight="1" thickBot="1">
      <c r="B13" s="416" t="s">
        <v>40</v>
      </c>
      <c r="C13" s="417"/>
      <c r="D13" s="417"/>
      <c r="E13" s="417"/>
      <c r="F13" s="417"/>
      <c r="G13" s="417"/>
      <c r="H13" s="417"/>
      <c r="I13" s="417"/>
      <c r="J13" s="418"/>
      <c r="K13" s="424"/>
      <c r="L13" s="425"/>
      <c r="M13" s="425"/>
      <c r="N13" s="425"/>
      <c r="O13" s="425"/>
      <c r="P13" s="425"/>
      <c r="Q13" s="425"/>
      <c r="R13" s="425"/>
      <c r="S13" s="425"/>
      <c r="T13" s="425"/>
      <c r="U13" s="425"/>
      <c r="V13" s="426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CM13" s="90" t="s">
        <v>90</v>
      </c>
      <c r="CN13" s="87" t="s">
        <v>93</v>
      </c>
      <c r="CS13" s="90" t="s">
        <v>90</v>
      </c>
      <c r="CT13" s="41" t="s">
        <v>93</v>
      </c>
      <c r="CY13" s="90" t="s">
        <v>90</v>
      </c>
      <c r="CZ13" s="41" t="s">
        <v>93</v>
      </c>
      <c r="DE13" s="90" t="s">
        <v>90</v>
      </c>
      <c r="DF13" s="41" t="s">
        <v>92</v>
      </c>
      <c r="DK13" s="90" t="s">
        <v>90</v>
      </c>
      <c r="DL13" s="41" t="s">
        <v>93</v>
      </c>
      <c r="DQ13" s="90" t="s">
        <v>90</v>
      </c>
      <c r="DR13" s="41" t="s">
        <v>93</v>
      </c>
      <c r="DS13" s="10"/>
      <c r="DW13" s="90" t="s">
        <v>90</v>
      </c>
      <c r="DX13" s="41" t="s">
        <v>93</v>
      </c>
      <c r="DY13" s="10"/>
      <c r="EC13" s="90" t="s">
        <v>90</v>
      </c>
      <c r="ED13" s="41" t="s">
        <v>93</v>
      </c>
      <c r="EE13" s="10"/>
      <c r="EI13" s="90" t="s">
        <v>90</v>
      </c>
      <c r="EJ13" s="41" t="s">
        <v>92</v>
      </c>
      <c r="EK13" s="10"/>
    </row>
    <row r="14" spans="1:141">
      <c r="B14" s="434" t="s">
        <v>38</v>
      </c>
      <c r="C14" s="435"/>
      <c r="D14" s="435"/>
      <c r="E14" s="435"/>
      <c r="F14" s="435"/>
      <c r="G14" s="435"/>
      <c r="H14" s="435"/>
      <c r="I14" s="435"/>
      <c r="J14" s="436"/>
      <c r="K14" s="358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60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</row>
    <row r="15" spans="1:141" ht="13.5" customHeight="1">
      <c r="B15" s="334" t="s">
        <v>39</v>
      </c>
      <c r="C15" s="335"/>
      <c r="D15" s="335"/>
      <c r="E15" s="335"/>
      <c r="F15" s="335"/>
      <c r="G15" s="335"/>
      <c r="H15" s="335"/>
      <c r="I15" s="335"/>
      <c r="J15" s="336"/>
      <c r="K15" s="314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6"/>
      <c r="X15" s="225" t="s">
        <v>42</v>
      </c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91"/>
      <c r="AW15" s="92"/>
      <c r="CD15" s="92"/>
      <c r="CE15" s="92"/>
      <c r="CH15" s="65"/>
      <c r="CI15" s="20"/>
      <c r="CJ15" s="75"/>
      <c r="CK15" s="20"/>
      <c r="CL15" s="20"/>
      <c r="CM15" s="20"/>
      <c r="CO15" s="20"/>
      <c r="CP15" s="75"/>
      <c r="CQ15" s="20"/>
      <c r="CR15" s="20"/>
      <c r="CS15" s="20"/>
      <c r="CU15" s="20"/>
      <c r="CV15" s="75"/>
      <c r="CW15" s="20"/>
      <c r="CX15" s="20"/>
      <c r="CY15" s="20"/>
      <c r="DA15" s="20"/>
      <c r="DB15" s="75"/>
      <c r="DC15" s="20"/>
      <c r="DD15" s="20"/>
      <c r="DE15" s="20"/>
      <c r="DG15" s="20"/>
      <c r="DH15" s="75"/>
      <c r="DI15" s="20"/>
      <c r="DJ15" s="20"/>
      <c r="DK15" s="20"/>
      <c r="DM15" s="20"/>
      <c r="DN15" s="75"/>
      <c r="DO15" s="20"/>
      <c r="DP15" s="20"/>
      <c r="DQ15" s="20"/>
      <c r="DS15" s="20"/>
      <c r="DT15" s="75"/>
      <c r="DU15" s="20"/>
      <c r="DV15" s="20"/>
      <c r="DW15" s="20"/>
      <c r="DY15" s="20"/>
      <c r="DZ15" s="75"/>
      <c r="EA15" s="20"/>
      <c r="EB15" s="20"/>
      <c r="EC15" s="20"/>
      <c r="EE15" s="20"/>
      <c r="EF15" s="75"/>
      <c r="EG15" s="20"/>
      <c r="EH15" s="20"/>
      <c r="EI15" s="20"/>
    </row>
    <row r="16" spans="1:141">
      <c r="X16" s="287" t="s">
        <v>116</v>
      </c>
      <c r="Y16" s="288"/>
      <c r="Z16" s="288"/>
      <c r="AA16" s="289"/>
      <c r="AB16" s="283"/>
      <c r="AC16" s="284"/>
      <c r="AD16" s="290" t="s">
        <v>82</v>
      </c>
      <c r="AE16" s="291"/>
      <c r="AF16" s="291"/>
      <c r="AG16" s="292"/>
      <c r="AH16" s="293"/>
      <c r="AI16" s="294"/>
      <c r="AJ16" s="290" t="s">
        <v>102</v>
      </c>
      <c r="AK16" s="291"/>
      <c r="AL16" s="291"/>
      <c r="AM16" s="292"/>
      <c r="AN16" s="283"/>
      <c r="AO16" s="284"/>
      <c r="AP16" s="295" t="s">
        <v>113</v>
      </c>
      <c r="AQ16" s="288"/>
      <c r="AR16" s="288"/>
      <c r="AS16" s="289"/>
      <c r="AT16" s="283"/>
      <c r="AU16" s="284"/>
      <c r="AV16" s="52"/>
      <c r="AW16" s="52"/>
      <c r="AX16" s="52"/>
      <c r="AY16" s="20"/>
      <c r="AZ16" s="52"/>
      <c r="BA16" s="52"/>
      <c r="BB16" s="52"/>
      <c r="BC16" s="52"/>
      <c r="BD16" s="52"/>
      <c r="BE16" s="20"/>
      <c r="BF16" s="52"/>
      <c r="BG16" s="52"/>
      <c r="BH16" s="52"/>
      <c r="BI16" s="52"/>
      <c r="BJ16" s="52"/>
      <c r="BK16" s="20"/>
      <c r="BL16" s="52"/>
      <c r="BM16" s="52"/>
      <c r="BN16" s="52"/>
      <c r="BO16" s="52"/>
      <c r="BP16" s="52"/>
      <c r="BQ16" s="20"/>
      <c r="BR16" s="52"/>
      <c r="BS16" s="52"/>
      <c r="BT16" s="52"/>
      <c r="BU16" s="20"/>
      <c r="BV16" s="20"/>
      <c r="BW16" s="20"/>
      <c r="BX16" s="52"/>
      <c r="BY16" s="52"/>
      <c r="BZ16" s="52"/>
      <c r="CA16" s="20"/>
      <c r="CB16" s="20"/>
      <c r="CC16" s="20"/>
      <c r="CD16" s="52"/>
      <c r="CE16" s="52"/>
      <c r="CF16" s="52"/>
      <c r="CG16" s="20"/>
      <c r="CH16" s="20"/>
      <c r="CI16" s="20"/>
      <c r="CJ16" s="52"/>
      <c r="CK16" s="52"/>
      <c r="CL16" s="52"/>
      <c r="CM16" s="20"/>
      <c r="CN16" s="77"/>
    </row>
    <row r="17" spans="1:148" s="8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 s="66" t="s">
        <v>117</v>
      </c>
      <c r="Y17" s="67"/>
      <c r="Z17" s="67"/>
      <c r="AA17" s="67"/>
      <c r="AB17" s="67"/>
      <c r="AC17" s="67"/>
      <c r="AD17" s="67"/>
      <c r="AE17" s="67"/>
      <c r="AF17" s="68"/>
      <c r="AG17" s="68"/>
      <c r="AH17" s="68"/>
      <c r="AI17" s="68"/>
      <c r="AJ17"/>
      <c r="AK17"/>
      <c r="AL17"/>
      <c r="AM17" s="60"/>
      <c r="AN17" s="60"/>
      <c r="AO17" s="60"/>
      <c r="AP17" s="60"/>
      <c r="AQ17"/>
      <c r="AR17"/>
      <c r="AS17"/>
      <c r="AT1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6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 s="76"/>
      <c r="CJ17" s="10"/>
      <c r="CK17" s="10"/>
      <c r="CL17" s="10"/>
      <c r="CM17" s="10"/>
      <c r="CN17" s="52"/>
      <c r="CO17" s="76"/>
      <c r="CP17" s="10"/>
      <c r="CQ17" s="10"/>
      <c r="CR17" s="10"/>
      <c r="CS17" s="10"/>
      <c r="CT17" s="52"/>
      <c r="CU17" s="76"/>
      <c r="CV17" s="10"/>
      <c r="CW17" s="10"/>
      <c r="CX17" s="10"/>
      <c r="CY17" s="10"/>
      <c r="CZ17" s="52"/>
      <c r="DA17" s="76"/>
      <c r="DB17" s="10"/>
      <c r="DC17" s="10"/>
      <c r="DD17" s="10"/>
      <c r="DE17" s="10"/>
      <c r="DF17" s="52"/>
      <c r="DG17" s="76"/>
      <c r="DH17" s="10"/>
      <c r="DI17" s="10"/>
      <c r="DJ17" s="10"/>
      <c r="DK17" s="10"/>
      <c r="DL17" s="10"/>
      <c r="DM17" s="76"/>
      <c r="DN17" s="10"/>
      <c r="DO17" s="10"/>
      <c r="DP17" s="10"/>
      <c r="DQ17" s="20"/>
      <c r="DR17" s="20"/>
      <c r="DS17" s="76"/>
      <c r="DT17" s="10"/>
      <c r="DU17" s="10"/>
      <c r="DV17" s="10"/>
      <c r="DW17" s="20"/>
      <c r="DX17" s="20"/>
      <c r="DY17" s="76"/>
      <c r="DZ17" s="10"/>
      <c r="EA17" s="10"/>
      <c r="EB17" s="10"/>
      <c r="EC17" s="20"/>
      <c r="ED17" s="20"/>
      <c r="EE17" s="76"/>
      <c r="EF17" s="10"/>
      <c r="EG17" s="10"/>
      <c r="EH17" s="10"/>
      <c r="EI17" s="20"/>
      <c r="EJ17" s="10"/>
    </row>
    <row r="18" spans="1:148" ht="13.5" customHeight="1" thickBot="1">
      <c r="A18" s="5" t="s">
        <v>17</v>
      </c>
      <c r="BX18" s="69" t="s">
        <v>103</v>
      </c>
      <c r="BY18" s="156" t="s">
        <v>46</v>
      </c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00"/>
      <c r="CQ18" s="76"/>
      <c r="CR18" s="10"/>
      <c r="CS18" s="10"/>
      <c r="CT18" s="10"/>
      <c r="CU18" s="10"/>
      <c r="CV18" s="52"/>
      <c r="CW18" s="76"/>
      <c r="CX18" s="10"/>
      <c r="CY18" s="10"/>
      <c r="CZ18" s="10"/>
      <c r="DA18" s="10"/>
      <c r="DB18" s="52"/>
      <c r="DC18" s="76"/>
      <c r="DD18" s="10"/>
      <c r="DE18" s="10"/>
      <c r="DF18" s="10"/>
      <c r="DG18" s="10"/>
      <c r="DH18" s="52"/>
      <c r="DI18" s="76"/>
      <c r="DJ18" s="10"/>
      <c r="DK18" s="10"/>
      <c r="DL18" s="10"/>
      <c r="DM18" s="10"/>
      <c r="DN18" s="52"/>
      <c r="DO18" s="76"/>
      <c r="DP18" s="10"/>
      <c r="DQ18" s="10"/>
      <c r="DR18" s="10"/>
      <c r="DS18" s="10"/>
      <c r="DT18" s="10"/>
      <c r="DU18" s="76"/>
      <c r="DV18" s="10"/>
      <c r="DW18" s="10"/>
      <c r="DX18" s="10"/>
      <c r="DY18" s="20"/>
      <c r="DZ18" s="20"/>
      <c r="EA18" s="76"/>
      <c r="EB18" s="10"/>
      <c r="EC18" s="10"/>
      <c r="ED18" s="10"/>
      <c r="EE18" s="20"/>
      <c r="EF18" s="20"/>
      <c r="EG18" s="76"/>
      <c r="EH18" s="10"/>
      <c r="EI18" s="10"/>
      <c r="EJ18" s="10"/>
      <c r="EK18" s="20"/>
      <c r="EL18" s="20"/>
      <c r="EM18" s="76"/>
      <c r="EN18" s="10"/>
      <c r="EO18" s="10"/>
      <c r="EP18" s="10"/>
      <c r="EQ18" s="20"/>
      <c r="ER18" s="10"/>
    </row>
    <row r="19" spans="1:148" ht="13.5" customHeight="1" thickBot="1">
      <c r="B19" s="19" t="s">
        <v>118</v>
      </c>
      <c r="AM19" s="153" t="s">
        <v>152</v>
      </c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5"/>
      <c r="BY19" s="158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</row>
    <row r="20" spans="1:148" ht="26.25" customHeight="1">
      <c r="B20" s="419" t="s">
        <v>5</v>
      </c>
      <c r="C20" s="420"/>
      <c r="D20" s="420"/>
      <c r="E20" s="420"/>
      <c r="F20" s="302" t="s">
        <v>43</v>
      </c>
      <c r="G20" s="303"/>
      <c r="H20" s="304"/>
      <c r="I20" s="147" t="s">
        <v>3</v>
      </c>
      <c r="J20" s="148"/>
      <c r="K20" s="148"/>
      <c r="L20" s="148"/>
      <c r="M20" s="148"/>
      <c r="N20" s="149"/>
      <c r="O20" s="147" t="s">
        <v>4</v>
      </c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9"/>
      <c r="AE20" s="431" t="s">
        <v>114</v>
      </c>
      <c r="AF20" s="431"/>
      <c r="AG20" s="431"/>
      <c r="AH20" s="431"/>
      <c r="AI20" s="379" t="s">
        <v>115</v>
      </c>
      <c r="AJ20" s="379"/>
      <c r="AK20" s="379"/>
      <c r="AL20" s="379"/>
      <c r="AM20" s="382" t="s">
        <v>162</v>
      </c>
      <c r="AN20" s="383"/>
      <c r="AO20" s="384"/>
      <c r="AP20" s="390" t="s">
        <v>104</v>
      </c>
      <c r="AQ20" s="391"/>
      <c r="AR20" s="392"/>
      <c r="AS20" s="231" t="s">
        <v>18</v>
      </c>
      <c r="AT20" s="232"/>
      <c r="AU20" s="232"/>
      <c r="AV20" s="233"/>
      <c r="AW20" s="150" t="s">
        <v>24</v>
      </c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2"/>
      <c r="BU20" s="344" t="s">
        <v>153</v>
      </c>
      <c r="BV20" s="345"/>
      <c r="BW20" s="345"/>
      <c r="BX20" s="346"/>
      <c r="BY20" s="248" t="s">
        <v>47</v>
      </c>
      <c r="BZ20" s="249"/>
      <c r="CA20" s="250"/>
      <c r="CB20" s="147" t="s">
        <v>48</v>
      </c>
      <c r="CC20" s="148"/>
      <c r="CD20" s="148"/>
      <c r="CE20" s="148"/>
      <c r="CF20" s="148"/>
      <c r="CG20" s="148"/>
      <c r="CH20" s="148"/>
      <c r="CI20" s="148"/>
      <c r="CJ20" s="149"/>
      <c r="CK20" s="266" t="s">
        <v>55</v>
      </c>
      <c r="CL20" s="267"/>
      <c r="CM20" s="267"/>
      <c r="CN20" s="267"/>
      <c r="CO20" s="267"/>
      <c r="CP20" s="267"/>
      <c r="CQ20" s="267"/>
      <c r="CR20" s="267"/>
      <c r="CS20" s="267"/>
      <c r="CT20" s="267"/>
      <c r="CU20" s="267"/>
      <c r="CV20" s="267"/>
      <c r="CW20" s="267"/>
      <c r="CX20" s="267"/>
      <c r="CY20" s="267"/>
      <c r="CZ20" s="267"/>
      <c r="DA20" s="267"/>
      <c r="DB20" s="267"/>
      <c r="DC20" s="267"/>
      <c r="DD20" s="267"/>
      <c r="DE20" s="267"/>
      <c r="DF20" s="267"/>
      <c r="DG20" s="267"/>
      <c r="DH20" s="267"/>
      <c r="DI20" s="267"/>
      <c r="DJ20" s="267"/>
      <c r="DK20" s="267"/>
      <c r="DL20" s="267"/>
      <c r="DM20" s="267"/>
      <c r="DN20" s="267"/>
      <c r="DO20" s="267"/>
      <c r="DP20" s="267"/>
      <c r="DQ20" s="267"/>
      <c r="DR20" s="267"/>
      <c r="DS20" s="267"/>
      <c r="DT20" s="267"/>
      <c r="DU20" s="267"/>
      <c r="DV20" s="267"/>
      <c r="DW20" s="267"/>
      <c r="DX20" s="267"/>
      <c r="DY20" s="267"/>
      <c r="DZ20" s="267"/>
      <c r="EA20" s="267"/>
      <c r="EB20" s="267"/>
      <c r="EC20" s="267"/>
      <c r="ED20" s="267"/>
      <c r="EE20" s="267"/>
      <c r="EF20" s="267"/>
      <c r="EG20" s="267"/>
      <c r="EH20" s="267"/>
      <c r="EI20" s="267"/>
      <c r="EJ20" s="267"/>
      <c r="EK20" s="267"/>
      <c r="EL20" s="267"/>
      <c r="EM20" s="267"/>
      <c r="EN20" s="267"/>
      <c r="EO20" s="268"/>
      <c r="EP20" s="263" t="s">
        <v>142</v>
      </c>
    </row>
    <row r="21" spans="1:148" ht="26.25" customHeight="1">
      <c r="B21" s="421"/>
      <c r="C21" s="225"/>
      <c r="D21" s="225"/>
      <c r="E21" s="225"/>
      <c r="F21" s="305"/>
      <c r="G21" s="306"/>
      <c r="H21" s="307"/>
      <c r="I21" s="320"/>
      <c r="J21" s="321"/>
      <c r="K21" s="321"/>
      <c r="L21" s="321"/>
      <c r="M21" s="321"/>
      <c r="N21" s="322"/>
      <c r="O21" s="320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2"/>
      <c r="AE21" s="432"/>
      <c r="AF21" s="432"/>
      <c r="AG21" s="432"/>
      <c r="AH21" s="432"/>
      <c r="AI21" s="380"/>
      <c r="AJ21" s="380"/>
      <c r="AK21" s="380"/>
      <c r="AL21" s="380"/>
      <c r="AM21" s="385"/>
      <c r="AN21" s="386"/>
      <c r="AO21" s="384"/>
      <c r="AP21" s="393"/>
      <c r="AQ21" s="394"/>
      <c r="AR21" s="392"/>
      <c r="AS21" s="231"/>
      <c r="AT21" s="232"/>
      <c r="AU21" s="232"/>
      <c r="AV21" s="233"/>
      <c r="AW21" s="398" t="s">
        <v>154</v>
      </c>
      <c r="AX21" s="399"/>
      <c r="AY21" s="399"/>
      <c r="AZ21" s="400"/>
      <c r="BA21" s="404" t="s">
        <v>155</v>
      </c>
      <c r="BB21" s="405"/>
      <c r="BC21" s="405"/>
      <c r="BD21" s="406"/>
      <c r="BE21" s="410" t="s">
        <v>156</v>
      </c>
      <c r="BF21" s="411"/>
      <c r="BG21" s="411"/>
      <c r="BH21" s="411"/>
      <c r="BI21" s="414" t="s">
        <v>157</v>
      </c>
      <c r="BJ21" s="414"/>
      <c r="BK21" s="414"/>
      <c r="BL21" s="414"/>
      <c r="BM21" s="350" t="s">
        <v>158</v>
      </c>
      <c r="BN21" s="350"/>
      <c r="BO21" s="350"/>
      <c r="BP21" s="350"/>
      <c r="BQ21" s="350" t="s">
        <v>159</v>
      </c>
      <c r="BR21" s="350"/>
      <c r="BS21" s="350"/>
      <c r="BT21" s="350"/>
      <c r="BU21" s="344"/>
      <c r="BV21" s="345"/>
      <c r="BW21" s="345"/>
      <c r="BX21" s="346"/>
      <c r="BY21" s="251"/>
      <c r="BZ21" s="252"/>
      <c r="CA21" s="253"/>
      <c r="CB21" s="150" t="s">
        <v>49</v>
      </c>
      <c r="CC21" s="151"/>
      <c r="CD21" s="151"/>
      <c r="CE21" s="151"/>
      <c r="CF21" s="151"/>
      <c r="CG21" s="151"/>
      <c r="CH21" s="151"/>
      <c r="CI21" s="151"/>
      <c r="CJ21" s="152"/>
      <c r="CK21" s="355" t="s">
        <v>133</v>
      </c>
      <c r="CL21" s="353"/>
      <c r="CM21" s="353"/>
      <c r="CN21" s="353"/>
      <c r="CO21" s="353"/>
      <c r="CP21" s="354"/>
      <c r="CQ21" s="352" t="s">
        <v>134</v>
      </c>
      <c r="CR21" s="353"/>
      <c r="CS21" s="353"/>
      <c r="CT21" s="353"/>
      <c r="CU21" s="353"/>
      <c r="CV21" s="354"/>
      <c r="CW21" s="352" t="s">
        <v>135</v>
      </c>
      <c r="CX21" s="353"/>
      <c r="CY21" s="353"/>
      <c r="CZ21" s="353"/>
      <c r="DA21" s="353"/>
      <c r="DB21" s="354"/>
      <c r="DC21" s="352" t="s">
        <v>136</v>
      </c>
      <c r="DD21" s="353"/>
      <c r="DE21" s="353"/>
      <c r="DF21" s="353"/>
      <c r="DG21" s="353"/>
      <c r="DH21" s="354"/>
      <c r="DI21" s="352" t="s">
        <v>137</v>
      </c>
      <c r="DJ21" s="353"/>
      <c r="DK21" s="353"/>
      <c r="DL21" s="353"/>
      <c r="DM21" s="353"/>
      <c r="DN21" s="354"/>
      <c r="DO21" s="296" t="s">
        <v>138</v>
      </c>
      <c r="DP21" s="296"/>
      <c r="DQ21" s="296"/>
      <c r="DR21" s="296"/>
      <c r="DS21" s="296"/>
      <c r="DT21" s="296"/>
      <c r="DU21" s="296" t="s">
        <v>139</v>
      </c>
      <c r="DV21" s="296"/>
      <c r="DW21" s="296"/>
      <c r="DX21" s="296"/>
      <c r="DY21" s="296"/>
      <c r="DZ21" s="296"/>
      <c r="EA21" s="296" t="s">
        <v>140</v>
      </c>
      <c r="EB21" s="296"/>
      <c r="EC21" s="296"/>
      <c r="ED21" s="296"/>
      <c r="EE21" s="296"/>
      <c r="EF21" s="296"/>
      <c r="EG21" s="296" t="s">
        <v>141</v>
      </c>
      <c r="EH21" s="296"/>
      <c r="EI21" s="296"/>
      <c r="EJ21" s="296"/>
      <c r="EK21" s="296"/>
      <c r="EL21" s="296"/>
      <c r="EM21" s="361" t="s">
        <v>132</v>
      </c>
      <c r="EN21" s="362"/>
      <c r="EO21" s="362"/>
      <c r="EP21" s="264"/>
    </row>
    <row r="22" spans="1:148" ht="47.25" customHeight="1" thickBot="1">
      <c r="B22" s="422"/>
      <c r="C22" s="423"/>
      <c r="D22" s="423"/>
      <c r="E22" s="423"/>
      <c r="F22" s="308"/>
      <c r="G22" s="309"/>
      <c r="H22" s="310"/>
      <c r="I22" s="323"/>
      <c r="J22" s="324"/>
      <c r="K22" s="324"/>
      <c r="L22" s="324"/>
      <c r="M22" s="324"/>
      <c r="N22" s="325"/>
      <c r="O22" s="323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5"/>
      <c r="AE22" s="433"/>
      <c r="AF22" s="433"/>
      <c r="AG22" s="433"/>
      <c r="AH22" s="433"/>
      <c r="AI22" s="381"/>
      <c r="AJ22" s="381"/>
      <c r="AK22" s="381"/>
      <c r="AL22" s="381"/>
      <c r="AM22" s="387"/>
      <c r="AN22" s="388"/>
      <c r="AO22" s="389"/>
      <c r="AP22" s="395"/>
      <c r="AQ22" s="396"/>
      <c r="AR22" s="397"/>
      <c r="AS22" s="234"/>
      <c r="AT22" s="235"/>
      <c r="AU22" s="235"/>
      <c r="AV22" s="236"/>
      <c r="AW22" s="401"/>
      <c r="AX22" s="402"/>
      <c r="AY22" s="402"/>
      <c r="AZ22" s="403"/>
      <c r="BA22" s="407"/>
      <c r="BB22" s="408"/>
      <c r="BC22" s="408"/>
      <c r="BD22" s="409"/>
      <c r="BE22" s="412"/>
      <c r="BF22" s="413"/>
      <c r="BG22" s="413"/>
      <c r="BH22" s="413"/>
      <c r="BI22" s="415"/>
      <c r="BJ22" s="415"/>
      <c r="BK22" s="415"/>
      <c r="BL22" s="415"/>
      <c r="BM22" s="351"/>
      <c r="BN22" s="351"/>
      <c r="BO22" s="351"/>
      <c r="BP22" s="351"/>
      <c r="BQ22" s="351"/>
      <c r="BR22" s="351"/>
      <c r="BS22" s="351"/>
      <c r="BT22" s="351"/>
      <c r="BU22" s="347"/>
      <c r="BV22" s="348"/>
      <c r="BW22" s="348"/>
      <c r="BX22" s="349"/>
      <c r="BY22" s="254"/>
      <c r="BZ22" s="255"/>
      <c r="CA22" s="256"/>
      <c r="CB22" s="165" t="s">
        <v>166</v>
      </c>
      <c r="CC22" s="166"/>
      <c r="CD22" s="166"/>
      <c r="CE22" s="167"/>
      <c r="CF22" s="160" t="s">
        <v>159</v>
      </c>
      <c r="CG22" s="161"/>
      <c r="CH22" s="161"/>
      <c r="CI22" s="161"/>
      <c r="CJ22" s="136" t="s">
        <v>165</v>
      </c>
      <c r="CK22" s="74" t="s">
        <v>50</v>
      </c>
      <c r="CL22" s="48" t="s">
        <v>51</v>
      </c>
      <c r="CM22" s="49" t="s">
        <v>96</v>
      </c>
      <c r="CN22" s="49" t="s">
        <v>52</v>
      </c>
      <c r="CO22" s="49" t="s">
        <v>53</v>
      </c>
      <c r="CP22" s="49" t="s">
        <v>54</v>
      </c>
      <c r="CQ22" s="47" t="s">
        <v>50</v>
      </c>
      <c r="CR22" s="48" t="s">
        <v>51</v>
      </c>
      <c r="CS22" s="49" t="s">
        <v>96</v>
      </c>
      <c r="CT22" s="49" t="s">
        <v>52</v>
      </c>
      <c r="CU22" s="49" t="s">
        <v>53</v>
      </c>
      <c r="CV22" s="49" t="s">
        <v>54</v>
      </c>
      <c r="CW22" s="47" t="s">
        <v>50</v>
      </c>
      <c r="CX22" s="48" t="s">
        <v>51</v>
      </c>
      <c r="CY22" s="49" t="s">
        <v>96</v>
      </c>
      <c r="CZ22" s="49" t="s">
        <v>52</v>
      </c>
      <c r="DA22" s="49" t="s">
        <v>53</v>
      </c>
      <c r="DB22" s="49" t="s">
        <v>54</v>
      </c>
      <c r="DC22" s="47" t="s">
        <v>50</v>
      </c>
      <c r="DD22" s="48" t="s">
        <v>51</v>
      </c>
      <c r="DE22" s="49" t="s">
        <v>96</v>
      </c>
      <c r="DF22" s="49" t="s">
        <v>52</v>
      </c>
      <c r="DG22" s="49" t="s">
        <v>53</v>
      </c>
      <c r="DH22" s="49" t="s">
        <v>54</v>
      </c>
      <c r="DI22" s="47" t="s">
        <v>50</v>
      </c>
      <c r="DJ22" s="48" t="s">
        <v>51</v>
      </c>
      <c r="DK22" s="49" t="s">
        <v>96</v>
      </c>
      <c r="DL22" s="49" t="s">
        <v>52</v>
      </c>
      <c r="DM22" s="49" t="s">
        <v>53</v>
      </c>
      <c r="DN22" s="49" t="s">
        <v>54</v>
      </c>
      <c r="DO22" s="47" t="s">
        <v>50</v>
      </c>
      <c r="DP22" s="48" t="s">
        <v>51</v>
      </c>
      <c r="DQ22" s="49" t="s">
        <v>96</v>
      </c>
      <c r="DR22" s="49" t="s">
        <v>52</v>
      </c>
      <c r="DS22" s="49" t="s">
        <v>53</v>
      </c>
      <c r="DT22" s="49" t="s">
        <v>54</v>
      </c>
      <c r="DU22" s="47" t="s">
        <v>50</v>
      </c>
      <c r="DV22" s="48" t="s">
        <v>51</v>
      </c>
      <c r="DW22" s="49" t="s">
        <v>96</v>
      </c>
      <c r="DX22" s="49" t="s">
        <v>52</v>
      </c>
      <c r="DY22" s="49" t="s">
        <v>53</v>
      </c>
      <c r="DZ22" s="49" t="s">
        <v>54</v>
      </c>
      <c r="EA22" s="47" t="s">
        <v>50</v>
      </c>
      <c r="EB22" s="48" t="s">
        <v>51</v>
      </c>
      <c r="EC22" s="49" t="s">
        <v>95</v>
      </c>
      <c r="ED22" s="49" t="s">
        <v>100</v>
      </c>
      <c r="EE22" s="49" t="s">
        <v>98</v>
      </c>
      <c r="EF22" s="49" t="s">
        <v>99</v>
      </c>
      <c r="EG22" s="47" t="s">
        <v>50</v>
      </c>
      <c r="EH22" s="48" t="s">
        <v>51</v>
      </c>
      <c r="EI22" s="49" t="s">
        <v>95</v>
      </c>
      <c r="EJ22" s="49" t="s">
        <v>97</v>
      </c>
      <c r="EK22" s="49" t="s">
        <v>98</v>
      </c>
      <c r="EL22" s="49" t="s">
        <v>99</v>
      </c>
      <c r="EM22" s="49" t="s">
        <v>23</v>
      </c>
      <c r="EN22" s="49" t="s">
        <v>53</v>
      </c>
      <c r="EO22" s="49" t="s">
        <v>54</v>
      </c>
      <c r="EP22" s="265"/>
    </row>
    <row r="23" spans="1:148" ht="14.25" thickTop="1">
      <c r="B23" s="329"/>
      <c r="C23" s="330"/>
      <c r="D23" s="330"/>
      <c r="E23" s="330"/>
      <c r="F23" s="317"/>
      <c r="G23" s="318"/>
      <c r="H23" s="319"/>
      <c r="I23" s="311"/>
      <c r="J23" s="312"/>
      <c r="K23" s="312"/>
      <c r="L23" s="312"/>
      <c r="M23" s="312"/>
      <c r="N23" s="313"/>
      <c r="O23" s="326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8"/>
      <c r="AE23" s="230" t="s">
        <v>149</v>
      </c>
      <c r="AF23" s="230"/>
      <c r="AG23" s="230"/>
      <c r="AH23" s="230"/>
      <c r="AI23" s="230"/>
      <c r="AJ23" s="230"/>
      <c r="AK23" s="230"/>
      <c r="AL23" s="230"/>
      <c r="AM23" s="115" t="s">
        <v>85</v>
      </c>
      <c r="AN23" s="116"/>
      <c r="AO23" s="117"/>
      <c r="AP23" s="118" t="s">
        <v>21</v>
      </c>
      <c r="AQ23" s="119"/>
      <c r="AR23" s="120"/>
      <c r="AS23" s="257">
        <v>100</v>
      </c>
      <c r="AT23" s="258"/>
      <c r="AU23" s="258"/>
      <c r="AV23" s="259"/>
      <c r="AW23" s="257">
        <v>10000</v>
      </c>
      <c r="AX23" s="258"/>
      <c r="AY23" s="258"/>
      <c r="AZ23" s="259"/>
      <c r="BA23" s="212">
        <v>500</v>
      </c>
      <c r="BB23" s="212"/>
      <c r="BC23" s="212"/>
      <c r="BD23" s="212"/>
      <c r="BE23" s="206">
        <f t="shared" ref="BE23:BE47" si="0">AW23-BA23</f>
        <v>9500</v>
      </c>
      <c r="BF23" s="207"/>
      <c r="BG23" s="207"/>
      <c r="BH23" s="208"/>
      <c r="BI23" s="260" t="s">
        <v>160</v>
      </c>
      <c r="BJ23" s="261"/>
      <c r="BK23" s="261"/>
      <c r="BL23" s="262"/>
      <c r="BM23" s="212">
        <v>5000</v>
      </c>
      <c r="BN23" s="212"/>
      <c r="BO23" s="212"/>
      <c r="BP23" s="212"/>
      <c r="BQ23" s="213">
        <f t="shared" ref="BQ23:BQ47" si="1">BE23-BM23</f>
        <v>4500</v>
      </c>
      <c r="BR23" s="213"/>
      <c r="BS23" s="213"/>
      <c r="BT23" s="213"/>
      <c r="BU23" s="341">
        <v>10000</v>
      </c>
      <c r="BV23" s="342"/>
      <c r="BW23" s="342"/>
      <c r="BX23" s="343"/>
      <c r="BY23" s="183">
        <v>12.2</v>
      </c>
      <c r="BZ23" s="184"/>
      <c r="CA23" s="185"/>
      <c r="CB23" s="162">
        <f>BA23+BM23</f>
        <v>5500</v>
      </c>
      <c r="CC23" s="163"/>
      <c r="CD23" s="163"/>
      <c r="CE23" s="164"/>
      <c r="CF23" s="162">
        <f>BQ23</f>
        <v>4500</v>
      </c>
      <c r="CG23" s="163"/>
      <c r="CH23" s="163"/>
      <c r="CI23" s="164"/>
      <c r="CJ23" s="97">
        <f>CB23+CF23</f>
        <v>10000</v>
      </c>
      <c r="CK23" s="22">
        <v>10</v>
      </c>
      <c r="CL23" s="12">
        <v>10</v>
      </c>
      <c r="CM23" s="78">
        <f>IF(LEN(CL23)&gt;0,(CL23*$CN$12),0)</f>
        <v>8</v>
      </c>
      <c r="CN23" s="13">
        <f>SUM(CO23:CP23)</f>
        <v>80</v>
      </c>
      <c r="CO23" s="13">
        <f>ROUNDDOWN(CK23*CM23*1/2,0)</f>
        <v>40</v>
      </c>
      <c r="CP23" s="13">
        <f>ROUNDDOWN(CK23*CM23*1/2,0)</f>
        <v>40</v>
      </c>
      <c r="CQ23" s="12">
        <v>10</v>
      </c>
      <c r="CR23" s="12">
        <v>10</v>
      </c>
      <c r="CS23" s="78">
        <f>IF(LEN(CR23)&gt;0,(CR23*$CT$12),0)</f>
        <v>7</v>
      </c>
      <c r="CT23" s="13">
        <f>SUM(CU23:CV23)</f>
        <v>70</v>
      </c>
      <c r="CU23" s="13">
        <f>ROUNDDOWN(CQ23*CS23*1/2,0)</f>
        <v>35</v>
      </c>
      <c r="CV23" s="13">
        <f>ROUNDDOWN(CQ23*CS23*1/2,0)</f>
        <v>35</v>
      </c>
      <c r="CW23" s="12">
        <v>10</v>
      </c>
      <c r="CX23" s="12">
        <v>10</v>
      </c>
      <c r="CY23" s="78">
        <f>IF(LEN(CX23)&gt;0,(CX23*$CZ$12),0)</f>
        <v>9</v>
      </c>
      <c r="CZ23" s="13">
        <f>SUM(DA23:DB23)</f>
        <v>90</v>
      </c>
      <c r="DA23" s="13">
        <f>ROUNDDOWN(CW23*CY23*1/2,0)</f>
        <v>45</v>
      </c>
      <c r="DB23" s="13">
        <f>ROUNDDOWN(CW23*CY23*1/2,0)</f>
        <v>45</v>
      </c>
      <c r="DC23" s="12">
        <v>10</v>
      </c>
      <c r="DD23" s="12">
        <v>10</v>
      </c>
      <c r="DE23" s="78">
        <f>IF(LEN(DD23)&gt;0,(DD23*$DF$12),0)</f>
        <v>10</v>
      </c>
      <c r="DF23" s="13">
        <f>SUM(DG23:DH23)</f>
        <v>100</v>
      </c>
      <c r="DG23" s="13">
        <f>ROUNDDOWN(DC23*DE23*1/2,0)</f>
        <v>50</v>
      </c>
      <c r="DH23" s="13">
        <f>ROUNDDOWN(DC23*DE23*1/2,0)</f>
        <v>50</v>
      </c>
      <c r="DI23" s="12">
        <v>10</v>
      </c>
      <c r="DJ23" s="12">
        <v>10</v>
      </c>
      <c r="DK23" s="78">
        <f>IF(LEN(DJ23)&gt;0,(DJ23*$DL$12),0)</f>
        <v>9</v>
      </c>
      <c r="DL23" s="13">
        <f>SUM(DM23:DN23)</f>
        <v>90</v>
      </c>
      <c r="DM23" s="13">
        <f>ROUNDDOWN(DI23*DK23*1/2,0)</f>
        <v>45</v>
      </c>
      <c r="DN23" s="13">
        <f>ROUNDDOWN(DI23*DK23*1/2,0)</f>
        <v>45</v>
      </c>
      <c r="DO23" s="12">
        <v>2.4</v>
      </c>
      <c r="DP23" s="12">
        <v>105</v>
      </c>
      <c r="DQ23" s="78">
        <f>IF(LEN(DP23)&gt;0,(DP23*$DR$12),0)</f>
        <v>73.5</v>
      </c>
      <c r="DR23" s="13">
        <f>SUM(DS23:DT23)</f>
        <v>176</v>
      </c>
      <c r="DS23" s="13">
        <f>ROUNDDOWN(DO23*DQ23*1/2,0)</f>
        <v>88</v>
      </c>
      <c r="DT23" s="13">
        <f>ROUNDDOWN(DO23*DQ23*1/2,0)</f>
        <v>88</v>
      </c>
      <c r="DU23" s="12">
        <v>3</v>
      </c>
      <c r="DV23" s="12">
        <v>105</v>
      </c>
      <c r="DW23" s="78">
        <f>IF(LEN(DV23)&gt;0,(DV23*$DX$12),0)</f>
        <v>94.5</v>
      </c>
      <c r="DX23" s="13">
        <f>SUM(DY23:DZ23)</f>
        <v>282</v>
      </c>
      <c r="DY23" s="13">
        <f>ROUNDDOWN(DU23*DW23*1/2,0)</f>
        <v>141</v>
      </c>
      <c r="DZ23" s="13">
        <f>ROUNDDOWN(DU23*DW23*1/2,0)</f>
        <v>141</v>
      </c>
      <c r="EA23" s="12">
        <v>4</v>
      </c>
      <c r="EB23" s="12">
        <v>107</v>
      </c>
      <c r="EC23" s="78">
        <f>IF(LEN(EB23)&gt;0,(EB23*$ED$12),0)</f>
        <v>85.600000000000009</v>
      </c>
      <c r="ED23" s="13">
        <f>SUM(EE23:EF23)</f>
        <v>342</v>
      </c>
      <c r="EE23" s="13">
        <f>ROUNDDOWN(EA23*EC23*1/2,0)</f>
        <v>171</v>
      </c>
      <c r="EF23" s="13">
        <f>ROUNDDOWN(EA23*EC23*1/2,0)</f>
        <v>171</v>
      </c>
      <c r="EG23" s="12">
        <v>5</v>
      </c>
      <c r="EH23" s="12">
        <v>100</v>
      </c>
      <c r="EI23" s="78">
        <f>IF(LEN(EH23)&gt;0,(EH23*$EJ$12),0)</f>
        <v>100</v>
      </c>
      <c r="EJ23" s="13">
        <f>SUM(EK23:EL23)</f>
        <v>500</v>
      </c>
      <c r="EK23" s="13">
        <f>ROUNDDOWN(EG23*EI23*1/2,0)</f>
        <v>250</v>
      </c>
      <c r="EL23" s="13">
        <f>ROUNDDOWN(EG23*EI23*1/2,0)</f>
        <v>250</v>
      </c>
      <c r="EM23" s="13">
        <f>SUM(EN23:EO23)</f>
        <v>1730</v>
      </c>
      <c r="EN23" s="13">
        <f t="shared" ref="EN23:EN47" si="2">CO23+CU23+DA23+DG23+DM23+DS23+DY23+EE23+EK23</f>
        <v>865</v>
      </c>
      <c r="EO23" s="13">
        <f t="shared" ref="EO23:EO47" si="3">CP23+CV23+DB23+DH23+DN23+DT23+DZ23+EF23+EL23</f>
        <v>865</v>
      </c>
      <c r="EP23" s="14">
        <f t="shared" ref="EP23:EP47" si="4">CB23-EN23</f>
        <v>4635</v>
      </c>
    </row>
    <row r="24" spans="1:148">
      <c r="B24" s="297"/>
      <c r="C24" s="298"/>
      <c r="D24" s="298"/>
      <c r="E24" s="298"/>
      <c r="F24" s="299"/>
      <c r="G24" s="300"/>
      <c r="H24" s="301"/>
      <c r="I24" s="314"/>
      <c r="J24" s="315"/>
      <c r="K24" s="315"/>
      <c r="L24" s="315"/>
      <c r="M24" s="315"/>
      <c r="N24" s="316"/>
      <c r="O24" s="227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9"/>
      <c r="AE24" s="230" t="s">
        <v>149</v>
      </c>
      <c r="AF24" s="230"/>
      <c r="AG24" s="230"/>
      <c r="AH24" s="230"/>
      <c r="AI24" s="226"/>
      <c r="AJ24" s="226"/>
      <c r="AK24" s="226"/>
      <c r="AL24" s="226"/>
      <c r="AM24" s="121" t="s">
        <v>85</v>
      </c>
      <c r="AN24" s="121"/>
      <c r="AO24" s="122"/>
      <c r="AP24" s="123" t="s">
        <v>22</v>
      </c>
      <c r="AQ24" s="123"/>
      <c r="AR24" s="124"/>
      <c r="AS24" s="205">
        <v>200</v>
      </c>
      <c r="AT24" s="205"/>
      <c r="AU24" s="205"/>
      <c r="AV24" s="205"/>
      <c r="AW24" s="205">
        <v>20000</v>
      </c>
      <c r="AX24" s="205"/>
      <c r="AY24" s="205"/>
      <c r="AZ24" s="205"/>
      <c r="BA24" s="205">
        <v>600</v>
      </c>
      <c r="BB24" s="205"/>
      <c r="BC24" s="205"/>
      <c r="BD24" s="205"/>
      <c r="BE24" s="206">
        <f t="shared" si="0"/>
        <v>19400</v>
      </c>
      <c r="BF24" s="207"/>
      <c r="BG24" s="207"/>
      <c r="BH24" s="208"/>
      <c r="BI24" s="224" t="s">
        <v>161</v>
      </c>
      <c r="BJ24" s="210"/>
      <c r="BK24" s="210"/>
      <c r="BL24" s="211"/>
      <c r="BM24" s="212">
        <v>19400</v>
      </c>
      <c r="BN24" s="212"/>
      <c r="BO24" s="212"/>
      <c r="BP24" s="212"/>
      <c r="BQ24" s="213">
        <f t="shared" si="1"/>
        <v>0</v>
      </c>
      <c r="BR24" s="213"/>
      <c r="BS24" s="213"/>
      <c r="BT24" s="213"/>
      <c r="BU24" s="217">
        <v>20000</v>
      </c>
      <c r="BV24" s="218"/>
      <c r="BW24" s="218"/>
      <c r="BX24" s="219"/>
      <c r="BY24" s="186">
        <v>13</v>
      </c>
      <c r="BZ24" s="187"/>
      <c r="CA24" s="188"/>
      <c r="CB24" s="141">
        <f t="shared" ref="CB24:CB47" si="5">BA24+BM24</f>
        <v>20000</v>
      </c>
      <c r="CC24" s="142"/>
      <c r="CD24" s="142"/>
      <c r="CE24" s="143"/>
      <c r="CF24" s="141">
        <f t="shared" ref="CF24:CF47" si="6">BQ24</f>
        <v>0</v>
      </c>
      <c r="CG24" s="142"/>
      <c r="CH24" s="142"/>
      <c r="CI24" s="143"/>
      <c r="CJ24" s="97">
        <f t="shared" ref="CJ24:CJ47" si="7">CB24+CF24</f>
        <v>20000</v>
      </c>
      <c r="CK24" s="22">
        <v>15</v>
      </c>
      <c r="CL24" s="12">
        <v>20</v>
      </c>
      <c r="CM24" s="78">
        <f t="shared" ref="CM24:CM47" si="8">IF(LEN(CL24)&gt;0,(CL24*$CN$12),0)</f>
        <v>16</v>
      </c>
      <c r="CN24" s="13">
        <f t="shared" ref="CN24:CN47" si="9">SUM(CO24:CP24)</f>
        <v>240</v>
      </c>
      <c r="CO24" s="13">
        <f t="shared" ref="CO24:CO47" si="10">ROUNDDOWN(CK24*CM24*1/2,0)</f>
        <v>120</v>
      </c>
      <c r="CP24" s="13">
        <f t="shared" ref="CP24:CP47" si="11">ROUNDDOWN(CK24*CM24*1/2,0)</f>
        <v>120</v>
      </c>
      <c r="CQ24" s="12"/>
      <c r="CR24" s="12"/>
      <c r="CS24" s="78">
        <f t="shared" ref="CS24:CS47" si="12">IF(LEN(CR24)&gt;0,(CR24*$CT$12),0)</f>
        <v>0</v>
      </c>
      <c r="CT24" s="13">
        <f t="shared" ref="CT24:CT47" si="13">SUM(CU24:CV24)</f>
        <v>0</v>
      </c>
      <c r="CU24" s="13">
        <f t="shared" ref="CU24:CU47" si="14">ROUNDDOWN(CQ24*CS24*1/2,0)</f>
        <v>0</v>
      </c>
      <c r="CV24" s="13">
        <f t="shared" ref="CV24:CV47" si="15">ROUNDDOWN(CQ24*CS24*1/2,0)</f>
        <v>0</v>
      </c>
      <c r="CW24" s="12"/>
      <c r="CX24" s="12"/>
      <c r="CY24" s="78">
        <f t="shared" ref="CY24:CY47" si="16">IF(LEN(CX24)&gt;0,(CX24*$CZ$12),0)</f>
        <v>0</v>
      </c>
      <c r="CZ24" s="13">
        <f t="shared" ref="CZ24:CZ47" si="17">SUM(DA24:DB24)</f>
        <v>0</v>
      </c>
      <c r="DA24" s="13">
        <f t="shared" ref="DA24:DA47" si="18">ROUNDDOWN(CW24*CY24*1/2,0)</f>
        <v>0</v>
      </c>
      <c r="DB24" s="13">
        <f t="shared" ref="DB24:DB47" si="19">ROUNDDOWN(CW24*CY24*1/2,0)</f>
        <v>0</v>
      </c>
      <c r="DC24" s="12"/>
      <c r="DD24" s="12"/>
      <c r="DE24" s="78">
        <f t="shared" ref="DE24:DE47" si="20">IF(LEN(DD24)&gt;0,(DD24*$DF$12),0)</f>
        <v>0</v>
      </c>
      <c r="DF24" s="13">
        <f t="shared" ref="DF24:DF47" si="21">SUM(DG24:DH24)</f>
        <v>0</v>
      </c>
      <c r="DG24" s="13">
        <f t="shared" ref="DG24:DG47" si="22">ROUNDDOWN(DC24*DE24*1/2,0)</f>
        <v>0</v>
      </c>
      <c r="DH24" s="13">
        <f t="shared" ref="DH24:DH47" si="23">ROUNDDOWN(DC24*DE24*1/2,0)</f>
        <v>0</v>
      </c>
      <c r="DI24" s="12"/>
      <c r="DJ24" s="12"/>
      <c r="DK24" s="78">
        <f t="shared" ref="DK24:DK47" si="24">IF(LEN(DJ24)&gt;0,(DJ24*$DL$12),0)</f>
        <v>0</v>
      </c>
      <c r="DL24" s="13">
        <f t="shared" ref="DL24:DL47" si="25">SUM(DM24:DN24)</f>
        <v>0</v>
      </c>
      <c r="DM24" s="13">
        <f t="shared" ref="DM24:DM47" si="26">ROUNDDOWN(DI24*DK24*1/2,0)</f>
        <v>0</v>
      </c>
      <c r="DN24" s="13">
        <f t="shared" ref="DN24:DN47" si="27">ROUNDDOWN(DI24*DK24*1/2,0)</f>
        <v>0</v>
      </c>
      <c r="DO24" s="12">
        <v>2.5</v>
      </c>
      <c r="DP24" s="12">
        <v>205</v>
      </c>
      <c r="DQ24" s="78">
        <f>IF(LEN(DP24)&gt;0,(DP24*$DR$12),0)</f>
        <v>143.5</v>
      </c>
      <c r="DR24" s="13">
        <f t="shared" ref="DR24:DR47" si="28">SUM(DS24:DT24)</f>
        <v>358</v>
      </c>
      <c r="DS24" s="13">
        <f t="shared" ref="DS24:DS47" si="29">ROUNDDOWN(DO24*DQ24*1/2,0)</f>
        <v>179</v>
      </c>
      <c r="DT24" s="13">
        <f t="shared" ref="DT24:DT47" si="30">ROUNDDOWN(DO24*DQ24*1/2,0)</f>
        <v>179</v>
      </c>
      <c r="DU24" s="12">
        <v>3.2</v>
      </c>
      <c r="DV24" s="12">
        <v>105</v>
      </c>
      <c r="DW24" s="78">
        <f t="shared" ref="DW24:DW47" si="31">IF(LEN(DV24)&gt;0,(DV24*$DX$12),0)</f>
        <v>94.5</v>
      </c>
      <c r="DX24" s="13">
        <f t="shared" ref="DX24:DX47" si="32">SUM(DY24:DZ24)</f>
        <v>302</v>
      </c>
      <c r="DY24" s="13">
        <f t="shared" ref="DY24:DY47" si="33">ROUNDDOWN(DU24*DW24*1/2,0)</f>
        <v>151</v>
      </c>
      <c r="DZ24" s="13">
        <f t="shared" ref="DZ24:DZ47" si="34">ROUNDDOWN(DU24*DW24*1/2,0)</f>
        <v>151</v>
      </c>
      <c r="EA24" s="12">
        <v>4.2</v>
      </c>
      <c r="EB24" s="12">
        <v>157</v>
      </c>
      <c r="EC24" s="78">
        <f t="shared" ref="EC24:EC47" si="35">IF(LEN(EB24)&gt;0,(EB24*$ED$12),0)</f>
        <v>125.60000000000001</v>
      </c>
      <c r="ED24" s="13">
        <f t="shared" ref="ED24:ED47" si="36">SUM(EE24:EF24)</f>
        <v>526</v>
      </c>
      <c r="EE24" s="13">
        <f t="shared" ref="EE24:EE47" si="37">ROUNDDOWN(EA24*EC24*1/2,0)</f>
        <v>263</v>
      </c>
      <c r="EF24" s="13">
        <f t="shared" ref="EF24:EF47" si="38">ROUNDDOWN(EA24*EC24*1/2,0)</f>
        <v>263</v>
      </c>
      <c r="EG24" s="12">
        <v>5.3</v>
      </c>
      <c r="EH24" s="12">
        <v>50</v>
      </c>
      <c r="EI24" s="78">
        <f t="shared" ref="EI24:EI47" si="39">IF(LEN(EH24)&gt;0,(EH24*$EJ$12),0)</f>
        <v>50</v>
      </c>
      <c r="EJ24" s="13">
        <f t="shared" ref="EJ24:EJ47" si="40">SUM(EK24:EL24)</f>
        <v>264</v>
      </c>
      <c r="EK24" s="13">
        <f t="shared" ref="EK24:EK47" si="41">ROUNDDOWN(EG24*EI24*1/2,0)</f>
        <v>132</v>
      </c>
      <c r="EL24" s="13">
        <f t="shared" ref="EL24:EL47" si="42">ROUNDDOWN(EG24*EI24*1/2,0)</f>
        <v>132</v>
      </c>
      <c r="EM24" s="13">
        <f t="shared" ref="EM24:EM47" si="43">SUM(EN24:EO24)</f>
        <v>1690</v>
      </c>
      <c r="EN24" s="13">
        <f t="shared" si="2"/>
        <v>845</v>
      </c>
      <c r="EO24" s="13">
        <f t="shared" si="3"/>
        <v>845</v>
      </c>
      <c r="EP24" s="15">
        <f t="shared" si="4"/>
        <v>19155</v>
      </c>
    </row>
    <row r="25" spans="1:148">
      <c r="B25" s="297"/>
      <c r="C25" s="298"/>
      <c r="D25" s="298"/>
      <c r="E25" s="298"/>
      <c r="F25" s="299"/>
      <c r="G25" s="300"/>
      <c r="H25" s="301"/>
      <c r="I25" s="314"/>
      <c r="J25" s="315"/>
      <c r="K25" s="315"/>
      <c r="L25" s="315"/>
      <c r="M25" s="315"/>
      <c r="N25" s="316"/>
      <c r="O25" s="227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9"/>
      <c r="AE25" s="230" t="s">
        <v>149</v>
      </c>
      <c r="AF25" s="230"/>
      <c r="AG25" s="230"/>
      <c r="AH25" s="230"/>
      <c r="AI25" s="226"/>
      <c r="AJ25" s="226"/>
      <c r="AK25" s="226"/>
      <c r="AL25" s="226"/>
      <c r="AM25" s="125" t="s">
        <v>72</v>
      </c>
      <c r="AN25" s="121"/>
      <c r="AO25" s="122"/>
      <c r="AP25" s="123" t="s">
        <v>21</v>
      </c>
      <c r="AQ25" s="123"/>
      <c r="AR25" s="124"/>
      <c r="AS25" s="205">
        <v>300</v>
      </c>
      <c r="AT25" s="205"/>
      <c r="AU25" s="205"/>
      <c r="AV25" s="205"/>
      <c r="AW25" s="205">
        <v>30000</v>
      </c>
      <c r="AX25" s="205"/>
      <c r="AY25" s="205"/>
      <c r="AZ25" s="205"/>
      <c r="BA25" s="205">
        <v>700</v>
      </c>
      <c r="BB25" s="205"/>
      <c r="BC25" s="205"/>
      <c r="BD25" s="205"/>
      <c r="BE25" s="206">
        <f t="shared" si="0"/>
        <v>29300</v>
      </c>
      <c r="BF25" s="207"/>
      <c r="BG25" s="207"/>
      <c r="BH25" s="208"/>
      <c r="BI25" s="224" t="s">
        <v>160</v>
      </c>
      <c r="BJ25" s="210"/>
      <c r="BK25" s="210"/>
      <c r="BL25" s="211"/>
      <c r="BM25" s="212">
        <v>15000</v>
      </c>
      <c r="BN25" s="212"/>
      <c r="BO25" s="212"/>
      <c r="BP25" s="212"/>
      <c r="BQ25" s="213">
        <f t="shared" si="1"/>
        <v>14300</v>
      </c>
      <c r="BR25" s="213"/>
      <c r="BS25" s="213"/>
      <c r="BT25" s="213"/>
      <c r="BU25" s="217">
        <v>30000</v>
      </c>
      <c r="BV25" s="218"/>
      <c r="BW25" s="218"/>
      <c r="BX25" s="219"/>
      <c r="BY25" s="186">
        <v>24.5</v>
      </c>
      <c r="BZ25" s="187"/>
      <c r="CA25" s="188"/>
      <c r="CB25" s="141">
        <f t="shared" si="5"/>
        <v>15700</v>
      </c>
      <c r="CC25" s="142"/>
      <c r="CD25" s="142"/>
      <c r="CE25" s="143"/>
      <c r="CF25" s="141">
        <f t="shared" si="6"/>
        <v>14300</v>
      </c>
      <c r="CG25" s="142"/>
      <c r="CH25" s="142"/>
      <c r="CI25" s="143"/>
      <c r="CJ25" s="97">
        <f t="shared" si="7"/>
        <v>30000</v>
      </c>
      <c r="CK25" s="22"/>
      <c r="CL25" s="12"/>
      <c r="CM25" s="78">
        <f t="shared" si="8"/>
        <v>0</v>
      </c>
      <c r="CN25" s="13">
        <f t="shared" si="9"/>
        <v>0</v>
      </c>
      <c r="CO25" s="13">
        <f t="shared" si="10"/>
        <v>0</v>
      </c>
      <c r="CP25" s="13">
        <f t="shared" si="11"/>
        <v>0</v>
      </c>
      <c r="CQ25" s="12"/>
      <c r="CR25" s="12"/>
      <c r="CS25" s="78">
        <f t="shared" si="12"/>
        <v>0</v>
      </c>
      <c r="CT25" s="13">
        <f t="shared" si="13"/>
        <v>0</v>
      </c>
      <c r="CU25" s="13">
        <f t="shared" si="14"/>
        <v>0</v>
      </c>
      <c r="CV25" s="13">
        <f t="shared" si="15"/>
        <v>0</v>
      </c>
      <c r="CW25" s="12"/>
      <c r="CX25" s="12"/>
      <c r="CY25" s="78">
        <f t="shared" si="16"/>
        <v>0</v>
      </c>
      <c r="CZ25" s="13">
        <f t="shared" si="17"/>
        <v>0</v>
      </c>
      <c r="DA25" s="13">
        <f t="shared" si="18"/>
        <v>0</v>
      </c>
      <c r="DB25" s="13">
        <f t="shared" si="19"/>
        <v>0</v>
      </c>
      <c r="DC25" s="12"/>
      <c r="DD25" s="12"/>
      <c r="DE25" s="78">
        <f t="shared" si="20"/>
        <v>0</v>
      </c>
      <c r="DF25" s="13">
        <f t="shared" si="21"/>
        <v>0</v>
      </c>
      <c r="DG25" s="13">
        <f t="shared" si="22"/>
        <v>0</v>
      </c>
      <c r="DH25" s="13">
        <f t="shared" si="23"/>
        <v>0</v>
      </c>
      <c r="DI25" s="12"/>
      <c r="DJ25" s="12"/>
      <c r="DK25" s="78">
        <f t="shared" si="24"/>
        <v>0</v>
      </c>
      <c r="DL25" s="13">
        <f t="shared" si="25"/>
        <v>0</v>
      </c>
      <c r="DM25" s="13">
        <f t="shared" si="26"/>
        <v>0</v>
      </c>
      <c r="DN25" s="13">
        <f t="shared" si="27"/>
        <v>0</v>
      </c>
      <c r="DO25" s="12"/>
      <c r="DP25" s="12"/>
      <c r="DQ25" s="78">
        <f t="shared" ref="DQ25:DQ47" si="44">IF(LEN(DP25)&gt;0,(DP25*$DR$12),0)</f>
        <v>0</v>
      </c>
      <c r="DR25" s="13">
        <f t="shared" si="28"/>
        <v>0</v>
      </c>
      <c r="DS25" s="13">
        <f t="shared" si="29"/>
        <v>0</v>
      </c>
      <c r="DT25" s="13">
        <f t="shared" si="30"/>
        <v>0</v>
      </c>
      <c r="DU25" s="12"/>
      <c r="DV25" s="12"/>
      <c r="DW25" s="78">
        <f t="shared" si="31"/>
        <v>0</v>
      </c>
      <c r="DX25" s="13">
        <f t="shared" si="32"/>
        <v>0</v>
      </c>
      <c r="DY25" s="13">
        <f t="shared" si="33"/>
        <v>0</v>
      </c>
      <c r="DZ25" s="13">
        <f t="shared" si="34"/>
        <v>0</v>
      </c>
      <c r="EA25" s="12"/>
      <c r="EB25" s="12"/>
      <c r="EC25" s="78">
        <f t="shared" si="35"/>
        <v>0</v>
      </c>
      <c r="ED25" s="13">
        <f t="shared" si="36"/>
        <v>0</v>
      </c>
      <c r="EE25" s="13">
        <f t="shared" si="37"/>
        <v>0</v>
      </c>
      <c r="EF25" s="13">
        <f t="shared" si="38"/>
        <v>0</v>
      </c>
      <c r="EG25" s="12"/>
      <c r="EH25" s="12"/>
      <c r="EI25" s="78">
        <f t="shared" si="39"/>
        <v>0</v>
      </c>
      <c r="EJ25" s="13">
        <f t="shared" si="40"/>
        <v>0</v>
      </c>
      <c r="EK25" s="13">
        <f t="shared" si="41"/>
        <v>0</v>
      </c>
      <c r="EL25" s="13">
        <f t="shared" si="42"/>
        <v>0</v>
      </c>
      <c r="EM25" s="13">
        <f t="shared" si="43"/>
        <v>0</v>
      </c>
      <c r="EN25" s="13">
        <f t="shared" si="2"/>
        <v>0</v>
      </c>
      <c r="EO25" s="13">
        <f t="shared" si="3"/>
        <v>0</v>
      </c>
      <c r="EP25" s="15">
        <f t="shared" si="4"/>
        <v>15700</v>
      </c>
    </row>
    <row r="26" spans="1:148">
      <c r="B26" s="297"/>
      <c r="C26" s="298"/>
      <c r="D26" s="298"/>
      <c r="E26" s="298"/>
      <c r="F26" s="299"/>
      <c r="G26" s="300"/>
      <c r="H26" s="301"/>
      <c r="I26" s="314"/>
      <c r="J26" s="315"/>
      <c r="K26" s="315"/>
      <c r="L26" s="315"/>
      <c r="M26" s="315"/>
      <c r="N26" s="316"/>
      <c r="O26" s="227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9"/>
      <c r="AE26" s="230" t="s">
        <v>149</v>
      </c>
      <c r="AF26" s="230"/>
      <c r="AG26" s="230"/>
      <c r="AH26" s="230"/>
      <c r="AI26" s="226"/>
      <c r="AJ26" s="226"/>
      <c r="AK26" s="226"/>
      <c r="AL26" s="226"/>
      <c r="AM26" s="125" t="s">
        <v>72</v>
      </c>
      <c r="AN26" s="121"/>
      <c r="AO26" s="122"/>
      <c r="AP26" s="123" t="s">
        <v>22</v>
      </c>
      <c r="AQ26" s="123"/>
      <c r="AR26" s="124"/>
      <c r="AS26" s="205">
        <v>400</v>
      </c>
      <c r="AT26" s="205"/>
      <c r="AU26" s="205"/>
      <c r="AV26" s="205"/>
      <c r="AW26" s="205">
        <v>40000</v>
      </c>
      <c r="AX26" s="205"/>
      <c r="AY26" s="205"/>
      <c r="AZ26" s="205"/>
      <c r="BA26" s="205">
        <v>800</v>
      </c>
      <c r="BB26" s="205"/>
      <c r="BC26" s="205"/>
      <c r="BD26" s="205"/>
      <c r="BE26" s="206">
        <f t="shared" si="0"/>
        <v>39200</v>
      </c>
      <c r="BF26" s="207"/>
      <c r="BG26" s="207"/>
      <c r="BH26" s="208"/>
      <c r="BI26" s="224" t="s">
        <v>160</v>
      </c>
      <c r="BJ26" s="210"/>
      <c r="BK26" s="210"/>
      <c r="BL26" s="211"/>
      <c r="BM26" s="212">
        <v>20000</v>
      </c>
      <c r="BN26" s="212"/>
      <c r="BO26" s="212"/>
      <c r="BP26" s="212"/>
      <c r="BQ26" s="213">
        <f t="shared" si="1"/>
        <v>19200</v>
      </c>
      <c r="BR26" s="213"/>
      <c r="BS26" s="213"/>
      <c r="BT26" s="213"/>
      <c r="BU26" s="217">
        <v>40000</v>
      </c>
      <c r="BV26" s="218"/>
      <c r="BW26" s="218"/>
      <c r="BX26" s="219"/>
      <c r="BY26" s="186">
        <v>25.9</v>
      </c>
      <c r="BZ26" s="187"/>
      <c r="CA26" s="188"/>
      <c r="CB26" s="141">
        <f t="shared" si="5"/>
        <v>20800</v>
      </c>
      <c r="CC26" s="142"/>
      <c r="CD26" s="142"/>
      <c r="CE26" s="143"/>
      <c r="CF26" s="141">
        <f t="shared" si="6"/>
        <v>19200</v>
      </c>
      <c r="CG26" s="142"/>
      <c r="CH26" s="142"/>
      <c r="CI26" s="143"/>
      <c r="CJ26" s="97">
        <f>CB26+CF26</f>
        <v>40000</v>
      </c>
      <c r="CK26" s="22"/>
      <c r="CL26" s="12"/>
      <c r="CM26" s="78">
        <f t="shared" si="8"/>
        <v>0</v>
      </c>
      <c r="CN26" s="13">
        <f t="shared" si="9"/>
        <v>0</v>
      </c>
      <c r="CO26" s="13">
        <f t="shared" si="10"/>
        <v>0</v>
      </c>
      <c r="CP26" s="13">
        <f t="shared" si="11"/>
        <v>0</v>
      </c>
      <c r="CQ26" s="12"/>
      <c r="CR26" s="12"/>
      <c r="CS26" s="78">
        <f t="shared" si="12"/>
        <v>0</v>
      </c>
      <c r="CT26" s="13">
        <f t="shared" si="13"/>
        <v>0</v>
      </c>
      <c r="CU26" s="13">
        <f t="shared" si="14"/>
        <v>0</v>
      </c>
      <c r="CV26" s="13">
        <f t="shared" si="15"/>
        <v>0</v>
      </c>
      <c r="CW26" s="12"/>
      <c r="CX26" s="12"/>
      <c r="CY26" s="78">
        <f t="shared" si="16"/>
        <v>0</v>
      </c>
      <c r="CZ26" s="13">
        <f t="shared" si="17"/>
        <v>0</v>
      </c>
      <c r="DA26" s="13">
        <f t="shared" si="18"/>
        <v>0</v>
      </c>
      <c r="DB26" s="13">
        <f t="shared" si="19"/>
        <v>0</v>
      </c>
      <c r="DC26" s="12"/>
      <c r="DD26" s="12"/>
      <c r="DE26" s="78">
        <f t="shared" si="20"/>
        <v>0</v>
      </c>
      <c r="DF26" s="13">
        <f t="shared" si="21"/>
        <v>0</v>
      </c>
      <c r="DG26" s="13">
        <f t="shared" si="22"/>
        <v>0</v>
      </c>
      <c r="DH26" s="13">
        <f t="shared" si="23"/>
        <v>0</v>
      </c>
      <c r="DI26" s="12"/>
      <c r="DJ26" s="12"/>
      <c r="DK26" s="78">
        <f t="shared" si="24"/>
        <v>0</v>
      </c>
      <c r="DL26" s="13">
        <f t="shared" si="25"/>
        <v>0</v>
      </c>
      <c r="DM26" s="13">
        <f t="shared" si="26"/>
        <v>0</v>
      </c>
      <c r="DN26" s="13">
        <f t="shared" si="27"/>
        <v>0</v>
      </c>
      <c r="DO26" s="12"/>
      <c r="DP26" s="12"/>
      <c r="DQ26" s="78">
        <f t="shared" si="44"/>
        <v>0</v>
      </c>
      <c r="DR26" s="13">
        <f t="shared" si="28"/>
        <v>0</v>
      </c>
      <c r="DS26" s="13">
        <f t="shared" si="29"/>
        <v>0</v>
      </c>
      <c r="DT26" s="13">
        <f t="shared" si="30"/>
        <v>0</v>
      </c>
      <c r="DU26" s="12"/>
      <c r="DV26" s="12"/>
      <c r="DW26" s="78">
        <f t="shared" si="31"/>
        <v>0</v>
      </c>
      <c r="DX26" s="13">
        <f t="shared" si="32"/>
        <v>0</v>
      </c>
      <c r="DY26" s="13">
        <f t="shared" si="33"/>
        <v>0</v>
      </c>
      <c r="DZ26" s="13">
        <f t="shared" si="34"/>
        <v>0</v>
      </c>
      <c r="EA26" s="12"/>
      <c r="EB26" s="12"/>
      <c r="EC26" s="78">
        <f t="shared" si="35"/>
        <v>0</v>
      </c>
      <c r="ED26" s="13">
        <f t="shared" si="36"/>
        <v>0</v>
      </c>
      <c r="EE26" s="13">
        <f t="shared" si="37"/>
        <v>0</v>
      </c>
      <c r="EF26" s="13">
        <f t="shared" si="38"/>
        <v>0</v>
      </c>
      <c r="EG26" s="12"/>
      <c r="EH26" s="12"/>
      <c r="EI26" s="78">
        <f t="shared" si="39"/>
        <v>0</v>
      </c>
      <c r="EJ26" s="13">
        <f t="shared" si="40"/>
        <v>0</v>
      </c>
      <c r="EK26" s="13">
        <f t="shared" si="41"/>
        <v>0</v>
      </c>
      <c r="EL26" s="13">
        <f t="shared" si="42"/>
        <v>0</v>
      </c>
      <c r="EM26" s="13">
        <f t="shared" si="43"/>
        <v>0</v>
      </c>
      <c r="EN26" s="13">
        <f t="shared" si="2"/>
        <v>0</v>
      </c>
      <c r="EO26" s="13">
        <f t="shared" si="3"/>
        <v>0</v>
      </c>
      <c r="EP26" s="15">
        <f t="shared" si="4"/>
        <v>20800</v>
      </c>
    </row>
    <row r="27" spans="1:148">
      <c r="B27" s="297"/>
      <c r="C27" s="298"/>
      <c r="D27" s="298"/>
      <c r="E27" s="298"/>
      <c r="F27" s="299"/>
      <c r="G27" s="300"/>
      <c r="H27" s="301"/>
      <c r="I27" s="314"/>
      <c r="J27" s="315"/>
      <c r="K27" s="315"/>
      <c r="L27" s="315"/>
      <c r="M27" s="315"/>
      <c r="N27" s="316"/>
      <c r="O27" s="227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9"/>
      <c r="AE27" s="230" t="s">
        <v>149</v>
      </c>
      <c r="AF27" s="230"/>
      <c r="AG27" s="230"/>
      <c r="AH27" s="230"/>
      <c r="AI27" s="226"/>
      <c r="AJ27" s="226"/>
      <c r="AK27" s="226"/>
      <c r="AL27" s="226"/>
      <c r="AM27" s="125" t="s">
        <v>143</v>
      </c>
      <c r="AN27" s="121"/>
      <c r="AO27" s="122"/>
      <c r="AP27" s="123" t="s">
        <v>21</v>
      </c>
      <c r="AQ27" s="123"/>
      <c r="AR27" s="124"/>
      <c r="AS27" s="205">
        <v>500</v>
      </c>
      <c r="AT27" s="205"/>
      <c r="AU27" s="205"/>
      <c r="AV27" s="205"/>
      <c r="AW27" s="205">
        <v>50000</v>
      </c>
      <c r="AX27" s="205"/>
      <c r="AY27" s="205"/>
      <c r="AZ27" s="205"/>
      <c r="BA27" s="205">
        <v>900</v>
      </c>
      <c r="BB27" s="205"/>
      <c r="BC27" s="205"/>
      <c r="BD27" s="205"/>
      <c r="BE27" s="206">
        <f t="shared" si="0"/>
        <v>49100</v>
      </c>
      <c r="BF27" s="207"/>
      <c r="BG27" s="207"/>
      <c r="BH27" s="208"/>
      <c r="BI27" s="224" t="s">
        <v>161</v>
      </c>
      <c r="BJ27" s="210"/>
      <c r="BK27" s="210"/>
      <c r="BL27" s="211"/>
      <c r="BM27" s="212">
        <v>49100</v>
      </c>
      <c r="BN27" s="212"/>
      <c r="BO27" s="212"/>
      <c r="BP27" s="212"/>
      <c r="BQ27" s="213">
        <f t="shared" si="1"/>
        <v>0</v>
      </c>
      <c r="BR27" s="213"/>
      <c r="BS27" s="213"/>
      <c r="BT27" s="213"/>
      <c r="BU27" s="217">
        <v>50000</v>
      </c>
      <c r="BV27" s="218"/>
      <c r="BW27" s="218"/>
      <c r="BX27" s="219"/>
      <c r="BY27" s="186">
        <v>40.799999999999997</v>
      </c>
      <c r="BZ27" s="187"/>
      <c r="CA27" s="188"/>
      <c r="CB27" s="141">
        <f t="shared" si="5"/>
        <v>50000</v>
      </c>
      <c r="CC27" s="142"/>
      <c r="CD27" s="142"/>
      <c r="CE27" s="143"/>
      <c r="CF27" s="141">
        <f t="shared" si="6"/>
        <v>0</v>
      </c>
      <c r="CG27" s="142"/>
      <c r="CH27" s="142"/>
      <c r="CI27" s="143"/>
      <c r="CJ27" s="97">
        <f t="shared" si="7"/>
        <v>50000</v>
      </c>
      <c r="CK27" s="22">
        <v>50</v>
      </c>
      <c r="CL27" s="12">
        <v>10</v>
      </c>
      <c r="CM27" s="78">
        <f t="shared" si="8"/>
        <v>8</v>
      </c>
      <c r="CN27" s="13">
        <f t="shared" si="9"/>
        <v>400</v>
      </c>
      <c r="CO27" s="13">
        <f t="shared" si="10"/>
        <v>200</v>
      </c>
      <c r="CP27" s="13">
        <f t="shared" si="11"/>
        <v>200</v>
      </c>
      <c r="CQ27" s="12">
        <v>50</v>
      </c>
      <c r="CR27" s="12">
        <v>10</v>
      </c>
      <c r="CS27" s="78">
        <f t="shared" si="12"/>
        <v>7</v>
      </c>
      <c r="CT27" s="13">
        <f t="shared" si="13"/>
        <v>350</v>
      </c>
      <c r="CU27" s="13">
        <f t="shared" si="14"/>
        <v>175</v>
      </c>
      <c r="CV27" s="13">
        <f t="shared" si="15"/>
        <v>175</v>
      </c>
      <c r="CW27" s="12">
        <v>50</v>
      </c>
      <c r="CX27" s="12">
        <v>10</v>
      </c>
      <c r="CY27" s="78">
        <f t="shared" si="16"/>
        <v>9</v>
      </c>
      <c r="CZ27" s="13">
        <f t="shared" si="17"/>
        <v>450</v>
      </c>
      <c r="DA27" s="13">
        <f t="shared" si="18"/>
        <v>225</v>
      </c>
      <c r="DB27" s="13">
        <f t="shared" si="19"/>
        <v>225</v>
      </c>
      <c r="DC27" s="12">
        <v>50</v>
      </c>
      <c r="DD27" s="12">
        <v>10</v>
      </c>
      <c r="DE27" s="78">
        <f t="shared" si="20"/>
        <v>10</v>
      </c>
      <c r="DF27" s="13">
        <f t="shared" si="21"/>
        <v>500</v>
      </c>
      <c r="DG27" s="13">
        <f t="shared" si="22"/>
        <v>250</v>
      </c>
      <c r="DH27" s="13">
        <f t="shared" si="23"/>
        <v>250</v>
      </c>
      <c r="DI27" s="12">
        <v>50</v>
      </c>
      <c r="DJ27" s="12">
        <v>10</v>
      </c>
      <c r="DK27" s="78">
        <f t="shared" si="24"/>
        <v>9</v>
      </c>
      <c r="DL27" s="13">
        <f t="shared" si="25"/>
        <v>450</v>
      </c>
      <c r="DM27" s="13">
        <f t="shared" si="26"/>
        <v>225</v>
      </c>
      <c r="DN27" s="13">
        <f t="shared" si="27"/>
        <v>225</v>
      </c>
      <c r="DO27" s="12">
        <v>50</v>
      </c>
      <c r="DP27" s="12">
        <v>10</v>
      </c>
      <c r="DQ27" s="78">
        <f t="shared" si="44"/>
        <v>7</v>
      </c>
      <c r="DR27" s="13">
        <f t="shared" si="28"/>
        <v>350</v>
      </c>
      <c r="DS27" s="13">
        <f t="shared" si="29"/>
        <v>175</v>
      </c>
      <c r="DT27" s="13">
        <f t="shared" si="30"/>
        <v>175</v>
      </c>
      <c r="DU27" s="12">
        <v>50</v>
      </c>
      <c r="DV27" s="12">
        <v>10</v>
      </c>
      <c r="DW27" s="78">
        <f t="shared" si="31"/>
        <v>9</v>
      </c>
      <c r="DX27" s="13">
        <f t="shared" si="32"/>
        <v>450</v>
      </c>
      <c r="DY27" s="13">
        <f t="shared" si="33"/>
        <v>225</v>
      </c>
      <c r="DZ27" s="13">
        <f t="shared" si="34"/>
        <v>225</v>
      </c>
      <c r="EA27" s="12">
        <v>50</v>
      </c>
      <c r="EB27" s="12">
        <v>10</v>
      </c>
      <c r="EC27" s="78">
        <f t="shared" si="35"/>
        <v>8</v>
      </c>
      <c r="ED27" s="13">
        <f t="shared" si="36"/>
        <v>400</v>
      </c>
      <c r="EE27" s="13">
        <f t="shared" si="37"/>
        <v>200</v>
      </c>
      <c r="EF27" s="13">
        <f t="shared" si="38"/>
        <v>200</v>
      </c>
      <c r="EG27" s="12">
        <v>50</v>
      </c>
      <c r="EH27" s="12">
        <v>10</v>
      </c>
      <c r="EI27" s="78">
        <f t="shared" si="39"/>
        <v>10</v>
      </c>
      <c r="EJ27" s="13">
        <f t="shared" si="40"/>
        <v>500</v>
      </c>
      <c r="EK27" s="13">
        <f t="shared" si="41"/>
        <v>250</v>
      </c>
      <c r="EL27" s="13">
        <f t="shared" si="42"/>
        <v>250</v>
      </c>
      <c r="EM27" s="13">
        <f t="shared" si="43"/>
        <v>3850</v>
      </c>
      <c r="EN27" s="13">
        <f t="shared" si="2"/>
        <v>1925</v>
      </c>
      <c r="EO27" s="13">
        <f t="shared" si="3"/>
        <v>1925</v>
      </c>
      <c r="EP27" s="15">
        <f t="shared" si="4"/>
        <v>48075</v>
      </c>
    </row>
    <row r="28" spans="1:148">
      <c r="B28" s="297"/>
      <c r="C28" s="298"/>
      <c r="D28" s="298"/>
      <c r="E28" s="298"/>
      <c r="F28" s="299"/>
      <c r="G28" s="300"/>
      <c r="H28" s="301"/>
      <c r="I28" s="314"/>
      <c r="J28" s="315"/>
      <c r="K28" s="315"/>
      <c r="L28" s="315"/>
      <c r="M28" s="315"/>
      <c r="N28" s="316"/>
      <c r="O28" s="227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9"/>
      <c r="AE28" s="230" t="s">
        <v>149</v>
      </c>
      <c r="AF28" s="230"/>
      <c r="AG28" s="230"/>
      <c r="AH28" s="230"/>
      <c r="AI28" s="226"/>
      <c r="AJ28" s="226"/>
      <c r="AK28" s="226"/>
      <c r="AL28" s="226"/>
      <c r="AM28" s="125" t="s">
        <v>143</v>
      </c>
      <c r="AN28" s="121"/>
      <c r="AO28" s="122"/>
      <c r="AP28" s="123" t="s">
        <v>22</v>
      </c>
      <c r="AQ28" s="123"/>
      <c r="AR28" s="124"/>
      <c r="AS28" s="205">
        <v>600</v>
      </c>
      <c r="AT28" s="205"/>
      <c r="AU28" s="205"/>
      <c r="AV28" s="205"/>
      <c r="AW28" s="205">
        <v>60000</v>
      </c>
      <c r="AX28" s="205"/>
      <c r="AY28" s="205"/>
      <c r="AZ28" s="205"/>
      <c r="BA28" s="205">
        <v>1000</v>
      </c>
      <c r="BB28" s="205"/>
      <c r="BC28" s="205"/>
      <c r="BD28" s="205"/>
      <c r="BE28" s="206">
        <f t="shared" si="0"/>
        <v>59000</v>
      </c>
      <c r="BF28" s="207"/>
      <c r="BG28" s="207"/>
      <c r="BH28" s="208"/>
      <c r="BI28" s="224" t="s">
        <v>160</v>
      </c>
      <c r="BJ28" s="210"/>
      <c r="BK28" s="210"/>
      <c r="BL28" s="211"/>
      <c r="BM28" s="212">
        <v>30000</v>
      </c>
      <c r="BN28" s="212"/>
      <c r="BO28" s="212"/>
      <c r="BP28" s="212"/>
      <c r="BQ28" s="213">
        <f t="shared" si="1"/>
        <v>29000</v>
      </c>
      <c r="BR28" s="213"/>
      <c r="BS28" s="213"/>
      <c r="BT28" s="213"/>
      <c r="BU28" s="217">
        <v>60000</v>
      </c>
      <c r="BV28" s="218"/>
      <c r="BW28" s="218"/>
      <c r="BX28" s="219"/>
      <c r="BY28" s="186">
        <v>43.2</v>
      </c>
      <c r="BZ28" s="187"/>
      <c r="CA28" s="188"/>
      <c r="CB28" s="141">
        <f t="shared" si="5"/>
        <v>31000</v>
      </c>
      <c r="CC28" s="142"/>
      <c r="CD28" s="142"/>
      <c r="CE28" s="143"/>
      <c r="CF28" s="141">
        <f t="shared" si="6"/>
        <v>29000</v>
      </c>
      <c r="CG28" s="142"/>
      <c r="CH28" s="142"/>
      <c r="CI28" s="143"/>
      <c r="CJ28" s="97">
        <f t="shared" si="7"/>
        <v>60000</v>
      </c>
      <c r="CK28" s="22"/>
      <c r="CL28" s="12"/>
      <c r="CM28" s="78"/>
      <c r="CN28" s="13"/>
      <c r="CO28" s="13"/>
      <c r="CP28" s="13"/>
      <c r="CQ28" s="12"/>
      <c r="CR28" s="12"/>
      <c r="CS28" s="78">
        <f t="shared" si="12"/>
        <v>0</v>
      </c>
      <c r="CT28" s="13">
        <f t="shared" si="13"/>
        <v>0</v>
      </c>
      <c r="CU28" s="13">
        <f t="shared" si="14"/>
        <v>0</v>
      </c>
      <c r="CV28" s="13">
        <f t="shared" si="15"/>
        <v>0</v>
      </c>
      <c r="CW28" s="12"/>
      <c r="CX28" s="12"/>
      <c r="CY28" s="78">
        <f t="shared" si="16"/>
        <v>0</v>
      </c>
      <c r="CZ28" s="13">
        <f t="shared" si="17"/>
        <v>0</v>
      </c>
      <c r="DA28" s="13">
        <f t="shared" si="18"/>
        <v>0</v>
      </c>
      <c r="DB28" s="13">
        <f t="shared" si="19"/>
        <v>0</v>
      </c>
      <c r="DC28" s="12"/>
      <c r="DD28" s="12"/>
      <c r="DE28" s="78">
        <f t="shared" si="20"/>
        <v>0</v>
      </c>
      <c r="DF28" s="13">
        <f t="shared" si="21"/>
        <v>0</v>
      </c>
      <c r="DG28" s="13">
        <f t="shared" si="22"/>
        <v>0</v>
      </c>
      <c r="DH28" s="13">
        <f t="shared" si="23"/>
        <v>0</v>
      </c>
      <c r="DI28" s="12"/>
      <c r="DJ28" s="12"/>
      <c r="DK28" s="78">
        <f t="shared" si="24"/>
        <v>0</v>
      </c>
      <c r="DL28" s="13">
        <f t="shared" si="25"/>
        <v>0</v>
      </c>
      <c r="DM28" s="13">
        <f t="shared" si="26"/>
        <v>0</v>
      </c>
      <c r="DN28" s="13">
        <f t="shared" si="27"/>
        <v>0</v>
      </c>
      <c r="DO28" s="12"/>
      <c r="DP28" s="12"/>
      <c r="DQ28" s="78">
        <f t="shared" si="44"/>
        <v>0</v>
      </c>
      <c r="DR28" s="13">
        <f t="shared" si="28"/>
        <v>0</v>
      </c>
      <c r="DS28" s="13">
        <f t="shared" si="29"/>
        <v>0</v>
      </c>
      <c r="DT28" s="13">
        <f t="shared" si="30"/>
        <v>0</v>
      </c>
      <c r="DU28" s="12"/>
      <c r="DV28" s="12"/>
      <c r="DW28" s="78">
        <f t="shared" si="31"/>
        <v>0</v>
      </c>
      <c r="DX28" s="13">
        <f t="shared" si="32"/>
        <v>0</v>
      </c>
      <c r="DY28" s="13">
        <f t="shared" si="33"/>
        <v>0</v>
      </c>
      <c r="DZ28" s="13">
        <f t="shared" si="34"/>
        <v>0</v>
      </c>
      <c r="EA28" s="12"/>
      <c r="EB28" s="12"/>
      <c r="EC28" s="78">
        <f t="shared" si="35"/>
        <v>0</v>
      </c>
      <c r="ED28" s="13">
        <f t="shared" si="36"/>
        <v>0</v>
      </c>
      <c r="EE28" s="13">
        <f t="shared" si="37"/>
        <v>0</v>
      </c>
      <c r="EF28" s="13">
        <f t="shared" si="38"/>
        <v>0</v>
      </c>
      <c r="EG28" s="12"/>
      <c r="EH28" s="12"/>
      <c r="EI28" s="78">
        <f t="shared" si="39"/>
        <v>0</v>
      </c>
      <c r="EJ28" s="13">
        <f t="shared" si="40"/>
        <v>0</v>
      </c>
      <c r="EK28" s="13">
        <f t="shared" si="41"/>
        <v>0</v>
      </c>
      <c r="EL28" s="13">
        <f t="shared" si="42"/>
        <v>0</v>
      </c>
      <c r="EM28" s="13">
        <f t="shared" si="43"/>
        <v>0</v>
      </c>
      <c r="EN28" s="13">
        <f t="shared" si="2"/>
        <v>0</v>
      </c>
      <c r="EO28" s="13">
        <f t="shared" si="3"/>
        <v>0</v>
      </c>
      <c r="EP28" s="15">
        <f t="shared" si="4"/>
        <v>31000</v>
      </c>
    </row>
    <row r="29" spans="1:148">
      <c r="B29" s="297"/>
      <c r="C29" s="298"/>
      <c r="D29" s="298"/>
      <c r="E29" s="298"/>
      <c r="F29" s="299"/>
      <c r="G29" s="300"/>
      <c r="H29" s="301"/>
      <c r="I29" s="314"/>
      <c r="J29" s="315"/>
      <c r="K29" s="315"/>
      <c r="L29" s="315"/>
      <c r="M29" s="315"/>
      <c r="N29" s="316"/>
      <c r="O29" s="227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9"/>
      <c r="AE29" s="230" t="s">
        <v>149</v>
      </c>
      <c r="AF29" s="230"/>
      <c r="AG29" s="230"/>
      <c r="AH29" s="230"/>
      <c r="AI29" s="226"/>
      <c r="AJ29" s="226"/>
      <c r="AK29" s="226"/>
      <c r="AL29" s="226"/>
      <c r="AM29" s="126" t="s">
        <v>145</v>
      </c>
      <c r="AN29" s="127"/>
      <c r="AO29" s="128"/>
      <c r="AP29" s="129" t="s">
        <v>21</v>
      </c>
      <c r="AQ29" s="129"/>
      <c r="AR29" s="130"/>
      <c r="AS29" s="220">
        <v>700</v>
      </c>
      <c r="AT29" s="220"/>
      <c r="AU29" s="220"/>
      <c r="AV29" s="220"/>
      <c r="AW29" s="220">
        <v>70000</v>
      </c>
      <c r="AX29" s="220"/>
      <c r="AY29" s="220"/>
      <c r="AZ29" s="220"/>
      <c r="BA29" s="220">
        <v>0</v>
      </c>
      <c r="BB29" s="220"/>
      <c r="BC29" s="220"/>
      <c r="BD29" s="220"/>
      <c r="BE29" s="221">
        <f t="shared" si="0"/>
        <v>70000</v>
      </c>
      <c r="BF29" s="222"/>
      <c r="BG29" s="222"/>
      <c r="BH29" s="223"/>
      <c r="BI29" s="224" t="s">
        <v>160</v>
      </c>
      <c r="BJ29" s="210"/>
      <c r="BK29" s="210"/>
      <c r="BL29" s="211"/>
      <c r="BM29" s="212">
        <v>35000</v>
      </c>
      <c r="BN29" s="212"/>
      <c r="BO29" s="212"/>
      <c r="BP29" s="212"/>
      <c r="BQ29" s="213">
        <f t="shared" si="1"/>
        <v>35000</v>
      </c>
      <c r="BR29" s="213"/>
      <c r="BS29" s="213"/>
      <c r="BT29" s="213"/>
      <c r="BU29" s="217">
        <v>70000</v>
      </c>
      <c r="BV29" s="218"/>
      <c r="BW29" s="218"/>
      <c r="BX29" s="219"/>
      <c r="BY29" s="186">
        <v>57.1</v>
      </c>
      <c r="BZ29" s="187"/>
      <c r="CA29" s="188"/>
      <c r="CB29" s="141">
        <f t="shared" si="5"/>
        <v>35000</v>
      </c>
      <c r="CC29" s="142"/>
      <c r="CD29" s="142"/>
      <c r="CE29" s="143"/>
      <c r="CF29" s="141">
        <f>BQ29</f>
        <v>35000</v>
      </c>
      <c r="CG29" s="142"/>
      <c r="CH29" s="142"/>
      <c r="CI29" s="143"/>
      <c r="CJ29" s="97">
        <f t="shared" si="7"/>
        <v>70000</v>
      </c>
      <c r="CK29" s="22">
        <v>80</v>
      </c>
      <c r="CL29" s="12">
        <v>10</v>
      </c>
      <c r="CM29" s="78">
        <f t="shared" si="8"/>
        <v>8</v>
      </c>
      <c r="CN29" s="13">
        <f t="shared" si="9"/>
        <v>640</v>
      </c>
      <c r="CO29" s="13">
        <f t="shared" si="10"/>
        <v>320</v>
      </c>
      <c r="CP29" s="13">
        <f t="shared" si="11"/>
        <v>320</v>
      </c>
      <c r="CQ29" s="12"/>
      <c r="CR29" s="12"/>
      <c r="CS29" s="78">
        <f t="shared" si="12"/>
        <v>0</v>
      </c>
      <c r="CT29" s="13">
        <f t="shared" si="13"/>
        <v>0</v>
      </c>
      <c r="CU29" s="13">
        <f t="shared" si="14"/>
        <v>0</v>
      </c>
      <c r="CV29" s="13">
        <f t="shared" si="15"/>
        <v>0</v>
      </c>
      <c r="CW29" s="12"/>
      <c r="CX29" s="12"/>
      <c r="CY29" s="78">
        <f t="shared" si="16"/>
        <v>0</v>
      </c>
      <c r="CZ29" s="13">
        <f t="shared" si="17"/>
        <v>0</v>
      </c>
      <c r="DA29" s="13">
        <f t="shared" si="18"/>
        <v>0</v>
      </c>
      <c r="DB29" s="13">
        <f t="shared" si="19"/>
        <v>0</v>
      </c>
      <c r="DC29" s="12"/>
      <c r="DD29" s="12"/>
      <c r="DE29" s="78">
        <f t="shared" si="20"/>
        <v>0</v>
      </c>
      <c r="DF29" s="13">
        <f t="shared" si="21"/>
        <v>0</v>
      </c>
      <c r="DG29" s="13">
        <f t="shared" si="22"/>
        <v>0</v>
      </c>
      <c r="DH29" s="13">
        <f t="shared" si="23"/>
        <v>0</v>
      </c>
      <c r="DI29" s="12"/>
      <c r="DJ29" s="12"/>
      <c r="DK29" s="78">
        <f t="shared" si="24"/>
        <v>0</v>
      </c>
      <c r="DL29" s="13">
        <f t="shared" si="25"/>
        <v>0</v>
      </c>
      <c r="DM29" s="13">
        <f t="shared" si="26"/>
        <v>0</v>
      </c>
      <c r="DN29" s="13">
        <f t="shared" si="27"/>
        <v>0</v>
      </c>
      <c r="DO29" s="12"/>
      <c r="DP29" s="12"/>
      <c r="DQ29" s="78">
        <f t="shared" si="44"/>
        <v>0</v>
      </c>
      <c r="DR29" s="13">
        <f t="shared" si="28"/>
        <v>0</v>
      </c>
      <c r="DS29" s="13">
        <f t="shared" si="29"/>
        <v>0</v>
      </c>
      <c r="DT29" s="13">
        <f t="shared" si="30"/>
        <v>0</v>
      </c>
      <c r="DU29" s="12"/>
      <c r="DV29" s="12"/>
      <c r="DW29" s="78">
        <f t="shared" si="31"/>
        <v>0</v>
      </c>
      <c r="DX29" s="13">
        <f t="shared" si="32"/>
        <v>0</v>
      </c>
      <c r="DY29" s="13">
        <f t="shared" si="33"/>
        <v>0</v>
      </c>
      <c r="DZ29" s="13">
        <f t="shared" si="34"/>
        <v>0</v>
      </c>
      <c r="EA29" s="12"/>
      <c r="EB29" s="12"/>
      <c r="EC29" s="78">
        <f t="shared" si="35"/>
        <v>0</v>
      </c>
      <c r="ED29" s="13">
        <f t="shared" si="36"/>
        <v>0</v>
      </c>
      <c r="EE29" s="13">
        <f t="shared" si="37"/>
        <v>0</v>
      </c>
      <c r="EF29" s="13">
        <f t="shared" si="38"/>
        <v>0</v>
      </c>
      <c r="EG29" s="12"/>
      <c r="EH29" s="12"/>
      <c r="EI29" s="78">
        <f t="shared" si="39"/>
        <v>0</v>
      </c>
      <c r="EJ29" s="13">
        <f t="shared" si="40"/>
        <v>0</v>
      </c>
      <c r="EK29" s="13">
        <f t="shared" si="41"/>
        <v>0</v>
      </c>
      <c r="EL29" s="13">
        <f t="shared" si="42"/>
        <v>0</v>
      </c>
      <c r="EM29" s="13">
        <f t="shared" si="43"/>
        <v>640</v>
      </c>
      <c r="EN29" s="13">
        <f t="shared" si="2"/>
        <v>320</v>
      </c>
      <c r="EO29" s="13">
        <f t="shared" si="3"/>
        <v>320</v>
      </c>
      <c r="EP29" s="15">
        <f t="shared" si="4"/>
        <v>34680</v>
      </c>
    </row>
    <row r="30" spans="1:148">
      <c r="B30" s="297"/>
      <c r="C30" s="298"/>
      <c r="D30" s="298"/>
      <c r="E30" s="298"/>
      <c r="F30" s="299"/>
      <c r="G30" s="300"/>
      <c r="H30" s="301"/>
      <c r="I30" s="314"/>
      <c r="J30" s="315"/>
      <c r="K30" s="315"/>
      <c r="L30" s="315"/>
      <c r="M30" s="315"/>
      <c r="N30" s="316"/>
      <c r="O30" s="227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9"/>
      <c r="AE30" s="230" t="s">
        <v>149</v>
      </c>
      <c r="AF30" s="230"/>
      <c r="AG30" s="230"/>
      <c r="AH30" s="230"/>
      <c r="AI30" s="226"/>
      <c r="AJ30" s="226"/>
      <c r="AK30" s="226"/>
      <c r="AL30" s="226"/>
      <c r="AM30" s="126" t="s">
        <v>145</v>
      </c>
      <c r="AN30" s="127"/>
      <c r="AO30" s="128"/>
      <c r="AP30" s="129" t="s">
        <v>22</v>
      </c>
      <c r="AQ30" s="129"/>
      <c r="AR30" s="130"/>
      <c r="AS30" s="220">
        <v>800</v>
      </c>
      <c r="AT30" s="220"/>
      <c r="AU30" s="220"/>
      <c r="AV30" s="220"/>
      <c r="AW30" s="220">
        <v>80000</v>
      </c>
      <c r="AX30" s="220"/>
      <c r="AY30" s="220"/>
      <c r="AZ30" s="220"/>
      <c r="BA30" s="220">
        <v>0</v>
      </c>
      <c r="BB30" s="220"/>
      <c r="BC30" s="220"/>
      <c r="BD30" s="220"/>
      <c r="BE30" s="221">
        <f t="shared" si="0"/>
        <v>80000</v>
      </c>
      <c r="BF30" s="222"/>
      <c r="BG30" s="222"/>
      <c r="BH30" s="223"/>
      <c r="BI30" s="224" t="s">
        <v>160</v>
      </c>
      <c r="BJ30" s="210"/>
      <c r="BK30" s="210"/>
      <c r="BL30" s="211"/>
      <c r="BM30" s="212">
        <v>40000</v>
      </c>
      <c r="BN30" s="212"/>
      <c r="BO30" s="212"/>
      <c r="BP30" s="212"/>
      <c r="BQ30" s="213">
        <f t="shared" si="1"/>
        <v>40000</v>
      </c>
      <c r="BR30" s="213"/>
      <c r="BS30" s="213"/>
      <c r="BT30" s="213"/>
      <c r="BU30" s="217">
        <v>80000</v>
      </c>
      <c r="BV30" s="218"/>
      <c r="BW30" s="218"/>
      <c r="BX30" s="219"/>
      <c r="BY30" s="186">
        <v>60.5</v>
      </c>
      <c r="BZ30" s="187"/>
      <c r="CA30" s="188"/>
      <c r="CB30" s="141">
        <f t="shared" si="5"/>
        <v>40000</v>
      </c>
      <c r="CC30" s="142"/>
      <c r="CD30" s="142"/>
      <c r="CE30" s="143"/>
      <c r="CF30" s="141">
        <f t="shared" si="6"/>
        <v>40000</v>
      </c>
      <c r="CG30" s="142"/>
      <c r="CH30" s="142"/>
      <c r="CI30" s="143"/>
      <c r="CJ30" s="97">
        <f t="shared" si="7"/>
        <v>80000</v>
      </c>
      <c r="CK30" s="22">
        <v>100</v>
      </c>
      <c r="CL30" s="12">
        <v>20</v>
      </c>
      <c r="CM30" s="78">
        <f t="shared" si="8"/>
        <v>16</v>
      </c>
      <c r="CN30" s="13">
        <f t="shared" si="9"/>
        <v>1600</v>
      </c>
      <c r="CO30" s="13">
        <f t="shared" si="10"/>
        <v>800</v>
      </c>
      <c r="CP30" s="13">
        <f t="shared" si="11"/>
        <v>800</v>
      </c>
      <c r="CQ30" s="12"/>
      <c r="CR30" s="12"/>
      <c r="CS30" s="78">
        <f t="shared" si="12"/>
        <v>0</v>
      </c>
      <c r="CT30" s="13">
        <f t="shared" si="13"/>
        <v>0</v>
      </c>
      <c r="CU30" s="13">
        <f t="shared" si="14"/>
        <v>0</v>
      </c>
      <c r="CV30" s="13">
        <f t="shared" si="15"/>
        <v>0</v>
      </c>
      <c r="CW30" s="12"/>
      <c r="CX30" s="12"/>
      <c r="CY30" s="78">
        <f t="shared" si="16"/>
        <v>0</v>
      </c>
      <c r="CZ30" s="13">
        <f t="shared" si="17"/>
        <v>0</v>
      </c>
      <c r="DA30" s="13">
        <f t="shared" si="18"/>
        <v>0</v>
      </c>
      <c r="DB30" s="13">
        <f t="shared" si="19"/>
        <v>0</v>
      </c>
      <c r="DC30" s="12"/>
      <c r="DD30" s="12"/>
      <c r="DE30" s="78">
        <f t="shared" si="20"/>
        <v>0</v>
      </c>
      <c r="DF30" s="13">
        <f t="shared" si="21"/>
        <v>0</v>
      </c>
      <c r="DG30" s="13">
        <f t="shared" si="22"/>
        <v>0</v>
      </c>
      <c r="DH30" s="13">
        <f t="shared" si="23"/>
        <v>0</v>
      </c>
      <c r="DI30" s="12"/>
      <c r="DJ30" s="12"/>
      <c r="DK30" s="78">
        <f t="shared" si="24"/>
        <v>0</v>
      </c>
      <c r="DL30" s="13">
        <f t="shared" si="25"/>
        <v>0</v>
      </c>
      <c r="DM30" s="13">
        <f t="shared" si="26"/>
        <v>0</v>
      </c>
      <c r="DN30" s="13">
        <f t="shared" si="27"/>
        <v>0</v>
      </c>
      <c r="DO30" s="12"/>
      <c r="DP30" s="12"/>
      <c r="DQ30" s="78">
        <f t="shared" si="44"/>
        <v>0</v>
      </c>
      <c r="DR30" s="13">
        <f t="shared" si="28"/>
        <v>0</v>
      </c>
      <c r="DS30" s="13">
        <f t="shared" si="29"/>
        <v>0</v>
      </c>
      <c r="DT30" s="13">
        <f t="shared" si="30"/>
        <v>0</v>
      </c>
      <c r="DU30" s="12"/>
      <c r="DV30" s="12"/>
      <c r="DW30" s="78">
        <f t="shared" si="31"/>
        <v>0</v>
      </c>
      <c r="DX30" s="13">
        <f t="shared" si="32"/>
        <v>0</v>
      </c>
      <c r="DY30" s="13">
        <f t="shared" si="33"/>
        <v>0</v>
      </c>
      <c r="DZ30" s="13">
        <f t="shared" si="34"/>
        <v>0</v>
      </c>
      <c r="EA30" s="12"/>
      <c r="EB30" s="12"/>
      <c r="EC30" s="78">
        <f t="shared" si="35"/>
        <v>0</v>
      </c>
      <c r="ED30" s="13">
        <f t="shared" si="36"/>
        <v>0</v>
      </c>
      <c r="EE30" s="13">
        <f t="shared" si="37"/>
        <v>0</v>
      </c>
      <c r="EF30" s="13">
        <f t="shared" si="38"/>
        <v>0</v>
      </c>
      <c r="EG30" s="12"/>
      <c r="EH30" s="12"/>
      <c r="EI30" s="78">
        <f t="shared" si="39"/>
        <v>0</v>
      </c>
      <c r="EJ30" s="13">
        <f t="shared" si="40"/>
        <v>0</v>
      </c>
      <c r="EK30" s="13">
        <f t="shared" si="41"/>
        <v>0</v>
      </c>
      <c r="EL30" s="13">
        <f t="shared" si="42"/>
        <v>0</v>
      </c>
      <c r="EM30" s="13">
        <f t="shared" si="43"/>
        <v>1600</v>
      </c>
      <c r="EN30" s="13">
        <f t="shared" si="2"/>
        <v>800</v>
      </c>
      <c r="EO30" s="13">
        <f t="shared" si="3"/>
        <v>800</v>
      </c>
      <c r="EP30" s="15">
        <f t="shared" si="4"/>
        <v>39200</v>
      </c>
    </row>
    <row r="31" spans="1:148">
      <c r="B31" s="297"/>
      <c r="C31" s="298"/>
      <c r="D31" s="298"/>
      <c r="E31" s="298"/>
      <c r="F31" s="299"/>
      <c r="G31" s="300"/>
      <c r="H31" s="301"/>
      <c r="I31" s="314"/>
      <c r="J31" s="315"/>
      <c r="K31" s="315"/>
      <c r="L31" s="315"/>
      <c r="M31" s="315"/>
      <c r="N31" s="316"/>
      <c r="O31" s="227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9"/>
      <c r="AE31" s="226"/>
      <c r="AF31" s="226"/>
      <c r="AG31" s="226"/>
      <c r="AH31" s="226"/>
      <c r="AI31" s="226"/>
      <c r="AJ31" s="226"/>
      <c r="AK31" s="226"/>
      <c r="AL31" s="226"/>
      <c r="AM31" s="125"/>
      <c r="AN31" s="121"/>
      <c r="AO31" s="122"/>
      <c r="AP31" s="123"/>
      <c r="AQ31" s="123"/>
      <c r="AR31" s="124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6">
        <f t="shared" si="0"/>
        <v>0</v>
      </c>
      <c r="BF31" s="207"/>
      <c r="BG31" s="207"/>
      <c r="BH31" s="208"/>
      <c r="BI31" s="209"/>
      <c r="BJ31" s="210"/>
      <c r="BK31" s="210"/>
      <c r="BL31" s="211"/>
      <c r="BM31" s="212"/>
      <c r="BN31" s="212"/>
      <c r="BO31" s="212"/>
      <c r="BP31" s="212"/>
      <c r="BQ31" s="213">
        <f t="shared" si="1"/>
        <v>0</v>
      </c>
      <c r="BR31" s="213"/>
      <c r="BS31" s="213"/>
      <c r="BT31" s="213"/>
      <c r="BU31" s="217"/>
      <c r="BV31" s="218"/>
      <c r="BW31" s="218"/>
      <c r="BX31" s="219"/>
      <c r="BY31" s="186"/>
      <c r="BZ31" s="187"/>
      <c r="CA31" s="188"/>
      <c r="CB31" s="141">
        <f t="shared" si="5"/>
        <v>0</v>
      </c>
      <c r="CC31" s="142"/>
      <c r="CD31" s="142"/>
      <c r="CE31" s="143"/>
      <c r="CF31" s="141">
        <f t="shared" si="6"/>
        <v>0</v>
      </c>
      <c r="CG31" s="142"/>
      <c r="CH31" s="142"/>
      <c r="CI31" s="143"/>
      <c r="CJ31" s="97">
        <f t="shared" si="7"/>
        <v>0</v>
      </c>
      <c r="CK31" s="22"/>
      <c r="CL31" s="12"/>
      <c r="CM31" s="78">
        <f t="shared" si="8"/>
        <v>0</v>
      </c>
      <c r="CN31" s="13">
        <f t="shared" si="9"/>
        <v>0</v>
      </c>
      <c r="CO31" s="13">
        <f t="shared" si="10"/>
        <v>0</v>
      </c>
      <c r="CP31" s="13">
        <f t="shared" si="11"/>
        <v>0</v>
      </c>
      <c r="CQ31" s="12"/>
      <c r="CR31" s="12"/>
      <c r="CS31" s="78">
        <f t="shared" si="12"/>
        <v>0</v>
      </c>
      <c r="CT31" s="13">
        <f t="shared" si="13"/>
        <v>0</v>
      </c>
      <c r="CU31" s="13">
        <f t="shared" si="14"/>
        <v>0</v>
      </c>
      <c r="CV31" s="13">
        <f t="shared" si="15"/>
        <v>0</v>
      </c>
      <c r="CW31" s="12"/>
      <c r="CX31" s="12"/>
      <c r="CY31" s="78">
        <f t="shared" si="16"/>
        <v>0</v>
      </c>
      <c r="CZ31" s="13">
        <f t="shared" si="17"/>
        <v>0</v>
      </c>
      <c r="DA31" s="13">
        <f t="shared" si="18"/>
        <v>0</v>
      </c>
      <c r="DB31" s="13">
        <f t="shared" si="19"/>
        <v>0</v>
      </c>
      <c r="DC31" s="12"/>
      <c r="DD31" s="12"/>
      <c r="DE31" s="78">
        <f t="shared" si="20"/>
        <v>0</v>
      </c>
      <c r="DF31" s="13">
        <f t="shared" si="21"/>
        <v>0</v>
      </c>
      <c r="DG31" s="13">
        <f t="shared" si="22"/>
        <v>0</v>
      </c>
      <c r="DH31" s="13">
        <f t="shared" si="23"/>
        <v>0</v>
      </c>
      <c r="DI31" s="12"/>
      <c r="DJ31" s="12"/>
      <c r="DK31" s="78">
        <f t="shared" si="24"/>
        <v>0</v>
      </c>
      <c r="DL31" s="13">
        <f t="shared" si="25"/>
        <v>0</v>
      </c>
      <c r="DM31" s="13">
        <f t="shared" si="26"/>
        <v>0</v>
      </c>
      <c r="DN31" s="13">
        <f t="shared" si="27"/>
        <v>0</v>
      </c>
      <c r="DO31" s="12"/>
      <c r="DP31" s="12"/>
      <c r="DQ31" s="78">
        <f t="shared" si="44"/>
        <v>0</v>
      </c>
      <c r="DR31" s="13">
        <f t="shared" si="28"/>
        <v>0</v>
      </c>
      <c r="DS31" s="13">
        <f t="shared" si="29"/>
        <v>0</v>
      </c>
      <c r="DT31" s="13">
        <f t="shared" si="30"/>
        <v>0</v>
      </c>
      <c r="DU31" s="12"/>
      <c r="DV31" s="12"/>
      <c r="DW31" s="78">
        <f t="shared" si="31"/>
        <v>0</v>
      </c>
      <c r="DX31" s="13">
        <f t="shared" si="32"/>
        <v>0</v>
      </c>
      <c r="DY31" s="13">
        <f t="shared" si="33"/>
        <v>0</v>
      </c>
      <c r="DZ31" s="13">
        <f t="shared" si="34"/>
        <v>0</v>
      </c>
      <c r="EA31" s="12"/>
      <c r="EB31" s="12"/>
      <c r="EC31" s="78">
        <f t="shared" si="35"/>
        <v>0</v>
      </c>
      <c r="ED31" s="13">
        <f t="shared" si="36"/>
        <v>0</v>
      </c>
      <c r="EE31" s="13">
        <f t="shared" si="37"/>
        <v>0</v>
      </c>
      <c r="EF31" s="13">
        <f t="shared" si="38"/>
        <v>0</v>
      </c>
      <c r="EG31" s="12"/>
      <c r="EH31" s="12"/>
      <c r="EI31" s="78">
        <f t="shared" si="39"/>
        <v>0</v>
      </c>
      <c r="EJ31" s="13">
        <f t="shared" si="40"/>
        <v>0</v>
      </c>
      <c r="EK31" s="13">
        <f t="shared" si="41"/>
        <v>0</v>
      </c>
      <c r="EL31" s="13">
        <f t="shared" si="42"/>
        <v>0</v>
      </c>
      <c r="EM31" s="13">
        <f t="shared" si="43"/>
        <v>0</v>
      </c>
      <c r="EN31" s="13">
        <f t="shared" si="2"/>
        <v>0</v>
      </c>
      <c r="EO31" s="13">
        <f t="shared" si="3"/>
        <v>0</v>
      </c>
      <c r="EP31" s="15">
        <f t="shared" si="4"/>
        <v>0</v>
      </c>
    </row>
    <row r="32" spans="1:148">
      <c r="B32" s="297"/>
      <c r="C32" s="298"/>
      <c r="D32" s="298"/>
      <c r="E32" s="298"/>
      <c r="F32" s="299"/>
      <c r="G32" s="300"/>
      <c r="H32" s="301"/>
      <c r="I32" s="314"/>
      <c r="J32" s="315"/>
      <c r="K32" s="315"/>
      <c r="L32" s="315"/>
      <c r="M32" s="315"/>
      <c r="N32" s="316"/>
      <c r="O32" s="227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9"/>
      <c r="AE32" s="226"/>
      <c r="AF32" s="226"/>
      <c r="AG32" s="226"/>
      <c r="AH32" s="226"/>
      <c r="AI32" s="226"/>
      <c r="AJ32" s="226"/>
      <c r="AK32" s="226"/>
      <c r="AL32" s="226"/>
      <c r="AM32" s="125"/>
      <c r="AN32" s="121"/>
      <c r="AO32" s="122"/>
      <c r="AP32" s="123"/>
      <c r="AQ32" s="123"/>
      <c r="AR32" s="124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6">
        <f t="shared" si="0"/>
        <v>0</v>
      </c>
      <c r="BF32" s="207"/>
      <c r="BG32" s="207"/>
      <c r="BH32" s="208"/>
      <c r="BI32" s="209"/>
      <c r="BJ32" s="210"/>
      <c r="BK32" s="210"/>
      <c r="BL32" s="211"/>
      <c r="BM32" s="212"/>
      <c r="BN32" s="212"/>
      <c r="BO32" s="212"/>
      <c r="BP32" s="212"/>
      <c r="BQ32" s="213">
        <f t="shared" si="1"/>
        <v>0</v>
      </c>
      <c r="BR32" s="213"/>
      <c r="BS32" s="213"/>
      <c r="BT32" s="213"/>
      <c r="BU32" s="217"/>
      <c r="BV32" s="218"/>
      <c r="BW32" s="218"/>
      <c r="BX32" s="219"/>
      <c r="BY32" s="186"/>
      <c r="BZ32" s="187"/>
      <c r="CA32" s="188"/>
      <c r="CB32" s="141">
        <f t="shared" si="5"/>
        <v>0</v>
      </c>
      <c r="CC32" s="142"/>
      <c r="CD32" s="142"/>
      <c r="CE32" s="143"/>
      <c r="CF32" s="141">
        <f t="shared" si="6"/>
        <v>0</v>
      </c>
      <c r="CG32" s="142"/>
      <c r="CH32" s="142"/>
      <c r="CI32" s="143"/>
      <c r="CJ32" s="97">
        <f t="shared" si="7"/>
        <v>0</v>
      </c>
      <c r="CK32" s="22"/>
      <c r="CL32" s="12"/>
      <c r="CM32" s="78">
        <f t="shared" si="8"/>
        <v>0</v>
      </c>
      <c r="CN32" s="13">
        <f t="shared" si="9"/>
        <v>0</v>
      </c>
      <c r="CO32" s="13">
        <f t="shared" si="10"/>
        <v>0</v>
      </c>
      <c r="CP32" s="13">
        <f t="shared" si="11"/>
        <v>0</v>
      </c>
      <c r="CQ32" s="12"/>
      <c r="CR32" s="12"/>
      <c r="CS32" s="78">
        <f t="shared" si="12"/>
        <v>0</v>
      </c>
      <c r="CT32" s="13">
        <f t="shared" si="13"/>
        <v>0</v>
      </c>
      <c r="CU32" s="13">
        <f t="shared" si="14"/>
        <v>0</v>
      </c>
      <c r="CV32" s="13">
        <f t="shared" si="15"/>
        <v>0</v>
      </c>
      <c r="CW32" s="12"/>
      <c r="CX32" s="12"/>
      <c r="CY32" s="78">
        <f t="shared" si="16"/>
        <v>0</v>
      </c>
      <c r="CZ32" s="13">
        <f t="shared" si="17"/>
        <v>0</v>
      </c>
      <c r="DA32" s="13">
        <f t="shared" si="18"/>
        <v>0</v>
      </c>
      <c r="DB32" s="13">
        <f t="shared" si="19"/>
        <v>0</v>
      </c>
      <c r="DC32" s="12"/>
      <c r="DD32" s="12"/>
      <c r="DE32" s="78">
        <f t="shared" si="20"/>
        <v>0</v>
      </c>
      <c r="DF32" s="13">
        <f t="shared" si="21"/>
        <v>0</v>
      </c>
      <c r="DG32" s="13">
        <f t="shared" si="22"/>
        <v>0</v>
      </c>
      <c r="DH32" s="13">
        <f t="shared" si="23"/>
        <v>0</v>
      </c>
      <c r="DI32" s="12"/>
      <c r="DJ32" s="12"/>
      <c r="DK32" s="78">
        <f t="shared" si="24"/>
        <v>0</v>
      </c>
      <c r="DL32" s="13">
        <f t="shared" si="25"/>
        <v>0</v>
      </c>
      <c r="DM32" s="13">
        <f t="shared" si="26"/>
        <v>0</v>
      </c>
      <c r="DN32" s="13">
        <f t="shared" si="27"/>
        <v>0</v>
      </c>
      <c r="DO32" s="12"/>
      <c r="DP32" s="12"/>
      <c r="DQ32" s="78">
        <f t="shared" si="44"/>
        <v>0</v>
      </c>
      <c r="DR32" s="13">
        <f t="shared" si="28"/>
        <v>0</v>
      </c>
      <c r="DS32" s="13">
        <f t="shared" si="29"/>
        <v>0</v>
      </c>
      <c r="DT32" s="13">
        <f t="shared" si="30"/>
        <v>0</v>
      </c>
      <c r="DU32" s="12"/>
      <c r="DV32" s="12"/>
      <c r="DW32" s="78">
        <f t="shared" si="31"/>
        <v>0</v>
      </c>
      <c r="DX32" s="13">
        <f t="shared" si="32"/>
        <v>0</v>
      </c>
      <c r="DY32" s="13">
        <f t="shared" si="33"/>
        <v>0</v>
      </c>
      <c r="DZ32" s="13">
        <f t="shared" si="34"/>
        <v>0</v>
      </c>
      <c r="EA32" s="12"/>
      <c r="EB32" s="12"/>
      <c r="EC32" s="78">
        <f t="shared" si="35"/>
        <v>0</v>
      </c>
      <c r="ED32" s="13">
        <f t="shared" si="36"/>
        <v>0</v>
      </c>
      <c r="EE32" s="13">
        <f t="shared" si="37"/>
        <v>0</v>
      </c>
      <c r="EF32" s="13">
        <f t="shared" si="38"/>
        <v>0</v>
      </c>
      <c r="EG32" s="12"/>
      <c r="EH32" s="12"/>
      <c r="EI32" s="78">
        <f t="shared" si="39"/>
        <v>0</v>
      </c>
      <c r="EJ32" s="13">
        <f t="shared" si="40"/>
        <v>0</v>
      </c>
      <c r="EK32" s="13">
        <f t="shared" si="41"/>
        <v>0</v>
      </c>
      <c r="EL32" s="13">
        <f t="shared" si="42"/>
        <v>0</v>
      </c>
      <c r="EM32" s="13">
        <f t="shared" si="43"/>
        <v>0</v>
      </c>
      <c r="EN32" s="13">
        <f t="shared" si="2"/>
        <v>0</v>
      </c>
      <c r="EO32" s="13">
        <f t="shared" si="3"/>
        <v>0</v>
      </c>
      <c r="EP32" s="15">
        <f t="shared" si="4"/>
        <v>0</v>
      </c>
    </row>
    <row r="33" spans="2:146">
      <c r="B33" s="297"/>
      <c r="C33" s="298"/>
      <c r="D33" s="298"/>
      <c r="E33" s="298"/>
      <c r="F33" s="299"/>
      <c r="G33" s="300"/>
      <c r="H33" s="301"/>
      <c r="I33" s="314"/>
      <c r="J33" s="315"/>
      <c r="K33" s="315"/>
      <c r="L33" s="315"/>
      <c r="M33" s="315"/>
      <c r="N33" s="316"/>
      <c r="O33" s="227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9"/>
      <c r="AE33" s="226"/>
      <c r="AF33" s="226"/>
      <c r="AG33" s="226"/>
      <c r="AH33" s="226"/>
      <c r="AI33" s="226"/>
      <c r="AJ33" s="226"/>
      <c r="AK33" s="226"/>
      <c r="AL33" s="226"/>
      <c r="AM33" s="125"/>
      <c r="AN33" s="121"/>
      <c r="AO33" s="122"/>
      <c r="AP33" s="123"/>
      <c r="AQ33" s="123"/>
      <c r="AR33" s="124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6">
        <f t="shared" si="0"/>
        <v>0</v>
      </c>
      <c r="BF33" s="207"/>
      <c r="BG33" s="207"/>
      <c r="BH33" s="208"/>
      <c r="BI33" s="209"/>
      <c r="BJ33" s="210"/>
      <c r="BK33" s="210"/>
      <c r="BL33" s="211"/>
      <c r="BM33" s="212"/>
      <c r="BN33" s="212"/>
      <c r="BO33" s="212"/>
      <c r="BP33" s="212"/>
      <c r="BQ33" s="213">
        <f t="shared" si="1"/>
        <v>0</v>
      </c>
      <c r="BR33" s="213"/>
      <c r="BS33" s="213"/>
      <c r="BT33" s="213"/>
      <c r="BU33" s="217"/>
      <c r="BV33" s="218"/>
      <c r="BW33" s="218"/>
      <c r="BX33" s="219"/>
      <c r="BY33" s="186"/>
      <c r="BZ33" s="187"/>
      <c r="CA33" s="188"/>
      <c r="CB33" s="141">
        <f t="shared" si="5"/>
        <v>0</v>
      </c>
      <c r="CC33" s="142"/>
      <c r="CD33" s="142"/>
      <c r="CE33" s="143"/>
      <c r="CF33" s="141">
        <f t="shared" si="6"/>
        <v>0</v>
      </c>
      <c r="CG33" s="142"/>
      <c r="CH33" s="142"/>
      <c r="CI33" s="143"/>
      <c r="CJ33" s="97">
        <f t="shared" si="7"/>
        <v>0</v>
      </c>
      <c r="CK33" s="22"/>
      <c r="CL33" s="12"/>
      <c r="CM33" s="78">
        <f t="shared" si="8"/>
        <v>0</v>
      </c>
      <c r="CN33" s="13">
        <f t="shared" si="9"/>
        <v>0</v>
      </c>
      <c r="CO33" s="13">
        <f t="shared" si="10"/>
        <v>0</v>
      </c>
      <c r="CP33" s="13">
        <f t="shared" si="11"/>
        <v>0</v>
      </c>
      <c r="CQ33" s="12"/>
      <c r="CR33" s="12"/>
      <c r="CS33" s="78">
        <f t="shared" si="12"/>
        <v>0</v>
      </c>
      <c r="CT33" s="13">
        <f t="shared" si="13"/>
        <v>0</v>
      </c>
      <c r="CU33" s="13">
        <f t="shared" si="14"/>
        <v>0</v>
      </c>
      <c r="CV33" s="13">
        <f t="shared" si="15"/>
        <v>0</v>
      </c>
      <c r="CW33" s="12"/>
      <c r="CX33" s="12"/>
      <c r="CY33" s="78">
        <f t="shared" si="16"/>
        <v>0</v>
      </c>
      <c r="CZ33" s="13">
        <f t="shared" si="17"/>
        <v>0</v>
      </c>
      <c r="DA33" s="13">
        <f t="shared" si="18"/>
        <v>0</v>
      </c>
      <c r="DB33" s="13">
        <f t="shared" si="19"/>
        <v>0</v>
      </c>
      <c r="DC33" s="12"/>
      <c r="DD33" s="12"/>
      <c r="DE33" s="78">
        <f t="shared" si="20"/>
        <v>0</v>
      </c>
      <c r="DF33" s="13">
        <f t="shared" si="21"/>
        <v>0</v>
      </c>
      <c r="DG33" s="13">
        <f t="shared" si="22"/>
        <v>0</v>
      </c>
      <c r="DH33" s="13">
        <f t="shared" si="23"/>
        <v>0</v>
      </c>
      <c r="DI33" s="12"/>
      <c r="DJ33" s="12"/>
      <c r="DK33" s="78">
        <f t="shared" si="24"/>
        <v>0</v>
      </c>
      <c r="DL33" s="13">
        <f t="shared" si="25"/>
        <v>0</v>
      </c>
      <c r="DM33" s="13">
        <f t="shared" si="26"/>
        <v>0</v>
      </c>
      <c r="DN33" s="13">
        <f t="shared" si="27"/>
        <v>0</v>
      </c>
      <c r="DO33" s="12"/>
      <c r="DP33" s="12"/>
      <c r="DQ33" s="78">
        <f t="shared" si="44"/>
        <v>0</v>
      </c>
      <c r="DR33" s="13">
        <f t="shared" si="28"/>
        <v>0</v>
      </c>
      <c r="DS33" s="13">
        <f t="shared" si="29"/>
        <v>0</v>
      </c>
      <c r="DT33" s="13">
        <f t="shared" si="30"/>
        <v>0</v>
      </c>
      <c r="DU33" s="12"/>
      <c r="DV33" s="12"/>
      <c r="DW33" s="78">
        <f t="shared" si="31"/>
        <v>0</v>
      </c>
      <c r="DX33" s="13">
        <f t="shared" si="32"/>
        <v>0</v>
      </c>
      <c r="DY33" s="13">
        <f t="shared" si="33"/>
        <v>0</v>
      </c>
      <c r="DZ33" s="13">
        <f t="shared" si="34"/>
        <v>0</v>
      </c>
      <c r="EA33" s="12"/>
      <c r="EB33" s="12"/>
      <c r="EC33" s="78">
        <f t="shared" si="35"/>
        <v>0</v>
      </c>
      <c r="ED33" s="13">
        <f t="shared" si="36"/>
        <v>0</v>
      </c>
      <c r="EE33" s="13">
        <f t="shared" si="37"/>
        <v>0</v>
      </c>
      <c r="EF33" s="13">
        <f t="shared" si="38"/>
        <v>0</v>
      </c>
      <c r="EG33" s="12"/>
      <c r="EH33" s="12"/>
      <c r="EI33" s="78">
        <f t="shared" si="39"/>
        <v>0</v>
      </c>
      <c r="EJ33" s="13">
        <f t="shared" si="40"/>
        <v>0</v>
      </c>
      <c r="EK33" s="13">
        <f t="shared" si="41"/>
        <v>0</v>
      </c>
      <c r="EL33" s="13">
        <f t="shared" si="42"/>
        <v>0</v>
      </c>
      <c r="EM33" s="13">
        <f t="shared" si="43"/>
        <v>0</v>
      </c>
      <c r="EN33" s="13">
        <f t="shared" si="2"/>
        <v>0</v>
      </c>
      <c r="EO33" s="13">
        <f t="shared" si="3"/>
        <v>0</v>
      </c>
      <c r="EP33" s="15">
        <f t="shared" si="4"/>
        <v>0</v>
      </c>
    </row>
    <row r="34" spans="2:146">
      <c r="B34" s="297"/>
      <c r="C34" s="298"/>
      <c r="D34" s="298"/>
      <c r="E34" s="298"/>
      <c r="F34" s="299"/>
      <c r="G34" s="300"/>
      <c r="H34" s="301"/>
      <c r="I34" s="314"/>
      <c r="J34" s="315"/>
      <c r="K34" s="315"/>
      <c r="L34" s="315"/>
      <c r="M34" s="315"/>
      <c r="N34" s="316"/>
      <c r="O34" s="227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9"/>
      <c r="AE34" s="226"/>
      <c r="AF34" s="226"/>
      <c r="AG34" s="226"/>
      <c r="AH34" s="226"/>
      <c r="AI34" s="226"/>
      <c r="AJ34" s="226"/>
      <c r="AK34" s="226"/>
      <c r="AL34" s="226"/>
      <c r="AM34" s="125"/>
      <c r="AN34" s="121"/>
      <c r="AO34" s="122"/>
      <c r="AP34" s="123"/>
      <c r="AQ34" s="123"/>
      <c r="AR34" s="124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6">
        <f t="shared" si="0"/>
        <v>0</v>
      </c>
      <c r="BF34" s="207"/>
      <c r="BG34" s="207"/>
      <c r="BH34" s="208"/>
      <c r="BI34" s="209"/>
      <c r="BJ34" s="210"/>
      <c r="BK34" s="210"/>
      <c r="BL34" s="211"/>
      <c r="BM34" s="212"/>
      <c r="BN34" s="212"/>
      <c r="BO34" s="212"/>
      <c r="BP34" s="212"/>
      <c r="BQ34" s="213">
        <f t="shared" si="1"/>
        <v>0</v>
      </c>
      <c r="BR34" s="213"/>
      <c r="BS34" s="213"/>
      <c r="BT34" s="213"/>
      <c r="BU34" s="217"/>
      <c r="BV34" s="218"/>
      <c r="BW34" s="218"/>
      <c r="BX34" s="219"/>
      <c r="BY34" s="186"/>
      <c r="BZ34" s="187"/>
      <c r="CA34" s="188"/>
      <c r="CB34" s="141">
        <f t="shared" si="5"/>
        <v>0</v>
      </c>
      <c r="CC34" s="142"/>
      <c r="CD34" s="142"/>
      <c r="CE34" s="143"/>
      <c r="CF34" s="141">
        <f t="shared" si="6"/>
        <v>0</v>
      </c>
      <c r="CG34" s="142"/>
      <c r="CH34" s="142"/>
      <c r="CI34" s="143"/>
      <c r="CJ34" s="97">
        <f t="shared" si="7"/>
        <v>0</v>
      </c>
      <c r="CK34" s="22"/>
      <c r="CL34" s="12"/>
      <c r="CM34" s="78">
        <f t="shared" si="8"/>
        <v>0</v>
      </c>
      <c r="CN34" s="13">
        <f t="shared" si="9"/>
        <v>0</v>
      </c>
      <c r="CO34" s="13">
        <f t="shared" si="10"/>
        <v>0</v>
      </c>
      <c r="CP34" s="13">
        <f t="shared" si="11"/>
        <v>0</v>
      </c>
      <c r="CQ34" s="12"/>
      <c r="CR34" s="12"/>
      <c r="CS34" s="78">
        <f t="shared" si="12"/>
        <v>0</v>
      </c>
      <c r="CT34" s="13">
        <f t="shared" si="13"/>
        <v>0</v>
      </c>
      <c r="CU34" s="13">
        <f t="shared" si="14"/>
        <v>0</v>
      </c>
      <c r="CV34" s="13">
        <f t="shared" si="15"/>
        <v>0</v>
      </c>
      <c r="CW34" s="12"/>
      <c r="CX34" s="12"/>
      <c r="CY34" s="78">
        <f t="shared" si="16"/>
        <v>0</v>
      </c>
      <c r="CZ34" s="13">
        <f t="shared" si="17"/>
        <v>0</v>
      </c>
      <c r="DA34" s="13">
        <f t="shared" si="18"/>
        <v>0</v>
      </c>
      <c r="DB34" s="13">
        <f t="shared" si="19"/>
        <v>0</v>
      </c>
      <c r="DC34" s="12"/>
      <c r="DD34" s="12"/>
      <c r="DE34" s="78">
        <f t="shared" si="20"/>
        <v>0</v>
      </c>
      <c r="DF34" s="13">
        <f t="shared" si="21"/>
        <v>0</v>
      </c>
      <c r="DG34" s="13">
        <f t="shared" si="22"/>
        <v>0</v>
      </c>
      <c r="DH34" s="13">
        <f t="shared" si="23"/>
        <v>0</v>
      </c>
      <c r="DI34" s="12"/>
      <c r="DJ34" s="12"/>
      <c r="DK34" s="78">
        <f t="shared" si="24"/>
        <v>0</v>
      </c>
      <c r="DL34" s="13">
        <f t="shared" si="25"/>
        <v>0</v>
      </c>
      <c r="DM34" s="13">
        <f t="shared" si="26"/>
        <v>0</v>
      </c>
      <c r="DN34" s="13">
        <f t="shared" si="27"/>
        <v>0</v>
      </c>
      <c r="DO34" s="12"/>
      <c r="DP34" s="12"/>
      <c r="DQ34" s="78">
        <f t="shared" si="44"/>
        <v>0</v>
      </c>
      <c r="DR34" s="13">
        <f t="shared" si="28"/>
        <v>0</v>
      </c>
      <c r="DS34" s="13">
        <f t="shared" si="29"/>
        <v>0</v>
      </c>
      <c r="DT34" s="13">
        <f t="shared" si="30"/>
        <v>0</v>
      </c>
      <c r="DU34" s="12"/>
      <c r="DV34" s="12"/>
      <c r="DW34" s="78">
        <f t="shared" si="31"/>
        <v>0</v>
      </c>
      <c r="DX34" s="13">
        <f t="shared" si="32"/>
        <v>0</v>
      </c>
      <c r="DY34" s="13">
        <f t="shared" si="33"/>
        <v>0</v>
      </c>
      <c r="DZ34" s="13">
        <f t="shared" si="34"/>
        <v>0</v>
      </c>
      <c r="EA34" s="12"/>
      <c r="EB34" s="12"/>
      <c r="EC34" s="78">
        <f t="shared" si="35"/>
        <v>0</v>
      </c>
      <c r="ED34" s="13">
        <f t="shared" si="36"/>
        <v>0</v>
      </c>
      <c r="EE34" s="13">
        <f t="shared" si="37"/>
        <v>0</v>
      </c>
      <c r="EF34" s="13">
        <f t="shared" si="38"/>
        <v>0</v>
      </c>
      <c r="EG34" s="12"/>
      <c r="EH34" s="12"/>
      <c r="EI34" s="78">
        <f t="shared" si="39"/>
        <v>0</v>
      </c>
      <c r="EJ34" s="13">
        <f t="shared" si="40"/>
        <v>0</v>
      </c>
      <c r="EK34" s="13">
        <f t="shared" si="41"/>
        <v>0</v>
      </c>
      <c r="EL34" s="13">
        <f t="shared" si="42"/>
        <v>0</v>
      </c>
      <c r="EM34" s="13">
        <f t="shared" si="43"/>
        <v>0</v>
      </c>
      <c r="EN34" s="13">
        <f t="shared" si="2"/>
        <v>0</v>
      </c>
      <c r="EO34" s="13">
        <f t="shared" si="3"/>
        <v>0</v>
      </c>
      <c r="EP34" s="15">
        <f t="shared" si="4"/>
        <v>0</v>
      </c>
    </row>
    <row r="35" spans="2:146">
      <c r="B35" s="297"/>
      <c r="C35" s="298"/>
      <c r="D35" s="298"/>
      <c r="E35" s="298"/>
      <c r="F35" s="299"/>
      <c r="G35" s="300"/>
      <c r="H35" s="301"/>
      <c r="I35" s="314"/>
      <c r="J35" s="315"/>
      <c r="K35" s="315"/>
      <c r="L35" s="315"/>
      <c r="M35" s="315"/>
      <c r="N35" s="316"/>
      <c r="O35" s="227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9"/>
      <c r="AE35" s="226"/>
      <c r="AF35" s="226"/>
      <c r="AG35" s="226"/>
      <c r="AH35" s="226"/>
      <c r="AI35" s="226"/>
      <c r="AJ35" s="226"/>
      <c r="AK35" s="226"/>
      <c r="AL35" s="226"/>
      <c r="AM35" s="125"/>
      <c r="AN35" s="121"/>
      <c r="AO35" s="122"/>
      <c r="AP35" s="123"/>
      <c r="AQ35" s="123"/>
      <c r="AR35" s="124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6">
        <f t="shared" si="0"/>
        <v>0</v>
      </c>
      <c r="BF35" s="207"/>
      <c r="BG35" s="207"/>
      <c r="BH35" s="208"/>
      <c r="BI35" s="209"/>
      <c r="BJ35" s="210"/>
      <c r="BK35" s="210"/>
      <c r="BL35" s="211"/>
      <c r="BM35" s="212"/>
      <c r="BN35" s="212"/>
      <c r="BO35" s="212"/>
      <c r="BP35" s="212"/>
      <c r="BQ35" s="213">
        <f t="shared" si="1"/>
        <v>0</v>
      </c>
      <c r="BR35" s="213"/>
      <c r="BS35" s="213"/>
      <c r="BT35" s="213"/>
      <c r="BU35" s="217"/>
      <c r="BV35" s="218"/>
      <c r="BW35" s="218"/>
      <c r="BX35" s="219"/>
      <c r="BY35" s="186"/>
      <c r="BZ35" s="187"/>
      <c r="CA35" s="188"/>
      <c r="CB35" s="141">
        <f t="shared" si="5"/>
        <v>0</v>
      </c>
      <c r="CC35" s="142"/>
      <c r="CD35" s="142"/>
      <c r="CE35" s="143"/>
      <c r="CF35" s="141">
        <f t="shared" si="6"/>
        <v>0</v>
      </c>
      <c r="CG35" s="142"/>
      <c r="CH35" s="142"/>
      <c r="CI35" s="143"/>
      <c r="CJ35" s="97">
        <f t="shared" si="7"/>
        <v>0</v>
      </c>
      <c r="CK35" s="22"/>
      <c r="CL35" s="12"/>
      <c r="CM35" s="78">
        <f t="shared" si="8"/>
        <v>0</v>
      </c>
      <c r="CN35" s="13">
        <f t="shared" si="9"/>
        <v>0</v>
      </c>
      <c r="CO35" s="13">
        <f t="shared" si="10"/>
        <v>0</v>
      </c>
      <c r="CP35" s="13">
        <f t="shared" si="11"/>
        <v>0</v>
      </c>
      <c r="CQ35" s="12"/>
      <c r="CR35" s="12"/>
      <c r="CS35" s="78">
        <f t="shared" si="12"/>
        <v>0</v>
      </c>
      <c r="CT35" s="13">
        <f t="shared" si="13"/>
        <v>0</v>
      </c>
      <c r="CU35" s="13">
        <f t="shared" si="14"/>
        <v>0</v>
      </c>
      <c r="CV35" s="13">
        <f t="shared" si="15"/>
        <v>0</v>
      </c>
      <c r="CW35" s="12"/>
      <c r="CX35" s="12"/>
      <c r="CY35" s="78">
        <f t="shared" si="16"/>
        <v>0</v>
      </c>
      <c r="CZ35" s="13">
        <f t="shared" si="17"/>
        <v>0</v>
      </c>
      <c r="DA35" s="13">
        <f t="shared" si="18"/>
        <v>0</v>
      </c>
      <c r="DB35" s="13">
        <f t="shared" si="19"/>
        <v>0</v>
      </c>
      <c r="DC35" s="12"/>
      <c r="DD35" s="12"/>
      <c r="DE35" s="78">
        <f t="shared" si="20"/>
        <v>0</v>
      </c>
      <c r="DF35" s="13">
        <f t="shared" si="21"/>
        <v>0</v>
      </c>
      <c r="DG35" s="13">
        <f t="shared" si="22"/>
        <v>0</v>
      </c>
      <c r="DH35" s="13">
        <f t="shared" si="23"/>
        <v>0</v>
      </c>
      <c r="DI35" s="12"/>
      <c r="DJ35" s="12"/>
      <c r="DK35" s="78">
        <f t="shared" si="24"/>
        <v>0</v>
      </c>
      <c r="DL35" s="13">
        <f t="shared" si="25"/>
        <v>0</v>
      </c>
      <c r="DM35" s="13">
        <f t="shared" si="26"/>
        <v>0</v>
      </c>
      <c r="DN35" s="13">
        <f t="shared" si="27"/>
        <v>0</v>
      </c>
      <c r="DO35" s="12"/>
      <c r="DP35" s="12"/>
      <c r="DQ35" s="78">
        <f t="shared" si="44"/>
        <v>0</v>
      </c>
      <c r="DR35" s="13">
        <f t="shared" si="28"/>
        <v>0</v>
      </c>
      <c r="DS35" s="13">
        <f t="shared" si="29"/>
        <v>0</v>
      </c>
      <c r="DT35" s="13">
        <f t="shared" si="30"/>
        <v>0</v>
      </c>
      <c r="DU35" s="12"/>
      <c r="DV35" s="12"/>
      <c r="DW35" s="78">
        <f t="shared" si="31"/>
        <v>0</v>
      </c>
      <c r="DX35" s="13">
        <f t="shared" si="32"/>
        <v>0</v>
      </c>
      <c r="DY35" s="13">
        <f t="shared" si="33"/>
        <v>0</v>
      </c>
      <c r="DZ35" s="13">
        <f t="shared" si="34"/>
        <v>0</v>
      </c>
      <c r="EA35" s="12"/>
      <c r="EB35" s="12"/>
      <c r="EC35" s="78">
        <f t="shared" si="35"/>
        <v>0</v>
      </c>
      <c r="ED35" s="13">
        <f t="shared" si="36"/>
        <v>0</v>
      </c>
      <c r="EE35" s="13">
        <f t="shared" si="37"/>
        <v>0</v>
      </c>
      <c r="EF35" s="13">
        <f t="shared" si="38"/>
        <v>0</v>
      </c>
      <c r="EG35" s="12"/>
      <c r="EH35" s="12"/>
      <c r="EI35" s="78">
        <f t="shared" si="39"/>
        <v>0</v>
      </c>
      <c r="EJ35" s="13">
        <f t="shared" si="40"/>
        <v>0</v>
      </c>
      <c r="EK35" s="13">
        <f t="shared" si="41"/>
        <v>0</v>
      </c>
      <c r="EL35" s="13">
        <f t="shared" si="42"/>
        <v>0</v>
      </c>
      <c r="EM35" s="13">
        <f t="shared" si="43"/>
        <v>0</v>
      </c>
      <c r="EN35" s="13">
        <f t="shared" si="2"/>
        <v>0</v>
      </c>
      <c r="EO35" s="13">
        <f t="shared" si="3"/>
        <v>0</v>
      </c>
      <c r="EP35" s="15">
        <f t="shared" si="4"/>
        <v>0</v>
      </c>
    </row>
    <row r="36" spans="2:146">
      <c r="B36" s="297"/>
      <c r="C36" s="298"/>
      <c r="D36" s="298"/>
      <c r="E36" s="298"/>
      <c r="F36" s="299"/>
      <c r="G36" s="300"/>
      <c r="H36" s="301"/>
      <c r="I36" s="314"/>
      <c r="J36" s="315"/>
      <c r="K36" s="315"/>
      <c r="L36" s="315"/>
      <c r="M36" s="315"/>
      <c r="N36" s="316"/>
      <c r="O36" s="227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9"/>
      <c r="AE36" s="226"/>
      <c r="AF36" s="226"/>
      <c r="AG36" s="226"/>
      <c r="AH36" s="226"/>
      <c r="AI36" s="226"/>
      <c r="AJ36" s="226"/>
      <c r="AK36" s="226"/>
      <c r="AL36" s="226"/>
      <c r="AM36" s="125"/>
      <c r="AN36" s="121"/>
      <c r="AO36" s="122"/>
      <c r="AP36" s="123"/>
      <c r="AQ36" s="123"/>
      <c r="AR36" s="124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6">
        <f t="shared" si="0"/>
        <v>0</v>
      </c>
      <c r="BF36" s="207"/>
      <c r="BG36" s="207"/>
      <c r="BH36" s="208"/>
      <c r="BI36" s="209"/>
      <c r="BJ36" s="210"/>
      <c r="BK36" s="210"/>
      <c r="BL36" s="211"/>
      <c r="BM36" s="212"/>
      <c r="BN36" s="212"/>
      <c r="BO36" s="212"/>
      <c r="BP36" s="212"/>
      <c r="BQ36" s="213">
        <f t="shared" si="1"/>
        <v>0</v>
      </c>
      <c r="BR36" s="213"/>
      <c r="BS36" s="213"/>
      <c r="BT36" s="213"/>
      <c r="BU36" s="217"/>
      <c r="BV36" s="218"/>
      <c r="BW36" s="218"/>
      <c r="BX36" s="219"/>
      <c r="BY36" s="186"/>
      <c r="BZ36" s="187"/>
      <c r="CA36" s="188"/>
      <c r="CB36" s="141">
        <f t="shared" si="5"/>
        <v>0</v>
      </c>
      <c r="CC36" s="142"/>
      <c r="CD36" s="142"/>
      <c r="CE36" s="143"/>
      <c r="CF36" s="141">
        <f t="shared" si="6"/>
        <v>0</v>
      </c>
      <c r="CG36" s="142"/>
      <c r="CH36" s="142"/>
      <c r="CI36" s="143"/>
      <c r="CJ36" s="97">
        <f t="shared" si="7"/>
        <v>0</v>
      </c>
      <c r="CK36" s="22"/>
      <c r="CL36" s="12"/>
      <c r="CM36" s="78">
        <f t="shared" si="8"/>
        <v>0</v>
      </c>
      <c r="CN36" s="13">
        <f t="shared" si="9"/>
        <v>0</v>
      </c>
      <c r="CO36" s="13">
        <f t="shared" si="10"/>
        <v>0</v>
      </c>
      <c r="CP36" s="13">
        <f t="shared" si="11"/>
        <v>0</v>
      </c>
      <c r="CQ36" s="12"/>
      <c r="CR36" s="12"/>
      <c r="CS36" s="78">
        <f t="shared" si="12"/>
        <v>0</v>
      </c>
      <c r="CT36" s="13">
        <f t="shared" si="13"/>
        <v>0</v>
      </c>
      <c r="CU36" s="13">
        <f t="shared" si="14"/>
        <v>0</v>
      </c>
      <c r="CV36" s="13">
        <f t="shared" si="15"/>
        <v>0</v>
      </c>
      <c r="CW36" s="12"/>
      <c r="CX36" s="12"/>
      <c r="CY36" s="78">
        <f t="shared" si="16"/>
        <v>0</v>
      </c>
      <c r="CZ36" s="13">
        <f t="shared" si="17"/>
        <v>0</v>
      </c>
      <c r="DA36" s="13">
        <f t="shared" si="18"/>
        <v>0</v>
      </c>
      <c r="DB36" s="13">
        <f t="shared" si="19"/>
        <v>0</v>
      </c>
      <c r="DC36" s="12"/>
      <c r="DD36" s="12"/>
      <c r="DE36" s="78">
        <f t="shared" si="20"/>
        <v>0</v>
      </c>
      <c r="DF36" s="13">
        <f t="shared" si="21"/>
        <v>0</v>
      </c>
      <c r="DG36" s="13">
        <f t="shared" si="22"/>
        <v>0</v>
      </c>
      <c r="DH36" s="13">
        <f t="shared" si="23"/>
        <v>0</v>
      </c>
      <c r="DI36" s="12"/>
      <c r="DJ36" s="12"/>
      <c r="DK36" s="78">
        <f t="shared" si="24"/>
        <v>0</v>
      </c>
      <c r="DL36" s="13">
        <f t="shared" si="25"/>
        <v>0</v>
      </c>
      <c r="DM36" s="13">
        <f t="shared" si="26"/>
        <v>0</v>
      </c>
      <c r="DN36" s="13">
        <f t="shared" si="27"/>
        <v>0</v>
      </c>
      <c r="DO36" s="12"/>
      <c r="DP36" s="12"/>
      <c r="DQ36" s="78">
        <f t="shared" si="44"/>
        <v>0</v>
      </c>
      <c r="DR36" s="13">
        <f t="shared" si="28"/>
        <v>0</v>
      </c>
      <c r="DS36" s="13">
        <f t="shared" si="29"/>
        <v>0</v>
      </c>
      <c r="DT36" s="13">
        <f t="shared" si="30"/>
        <v>0</v>
      </c>
      <c r="DU36" s="12"/>
      <c r="DV36" s="12"/>
      <c r="DW36" s="78">
        <f t="shared" si="31"/>
        <v>0</v>
      </c>
      <c r="DX36" s="13">
        <f t="shared" si="32"/>
        <v>0</v>
      </c>
      <c r="DY36" s="13">
        <f t="shared" si="33"/>
        <v>0</v>
      </c>
      <c r="DZ36" s="13">
        <f t="shared" si="34"/>
        <v>0</v>
      </c>
      <c r="EA36" s="12"/>
      <c r="EB36" s="12"/>
      <c r="EC36" s="78">
        <f t="shared" si="35"/>
        <v>0</v>
      </c>
      <c r="ED36" s="13">
        <f t="shared" si="36"/>
        <v>0</v>
      </c>
      <c r="EE36" s="13">
        <f t="shared" si="37"/>
        <v>0</v>
      </c>
      <c r="EF36" s="13">
        <f t="shared" si="38"/>
        <v>0</v>
      </c>
      <c r="EG36" s="12"/>
      <c r="EH36" s="12"/>
      <c r="EI36" s="78">
        <f t="shared" si="39"/>
        <v>0</v>
      </c>
      <c r="EJ36" s="13">
        <f t="shared" si="40"/>
        <v>0</v>
      </c>
      <c r="EK36" s="13">
        <f t="shared" si="41"/>
        <v>0</v>
      </c>
      <c r="EL36" s="13">
        <f t="shared" si="42"/>
        <v>0</v>
      </c>
      <c r="EM36" s="13">
        <f t="shared" si="43"/>
        <v>0</v>
      </c>
      <c r="EN36" s="13">
        <f t="shared" si="2"/>
        <v>0</v>
      </c>
      <c r="EO36" s="13">
        <f t="shared" si="3"/>
        <v>0</v>
      </c>
      <c r="EP36" s="15">
        <f t="shared" si="4"/>
        <v>0</v>
      </c>
    </row>
    <row r="37" spans="2:146">
      <c r="B37" s="297"/>
      <c r="C37" s="298"/>
      <c r="D37" s="298"/>
      <c r="E37" s="298"/>
      <c r="F37" s="299"/>
      <c r="G37" s="300"/>
      <c r="H37" s="301"/>
      <c r="I37" s="314"/>
      <c r="J37" s="315"/>
      <c r="K37" s="315"/>
      <c r="L37" s="315"/>
      <c r="M37" s="315"/>
      <c r="N37" s="316"/>
      <c r="O37" s="227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9"/>
      <c r="AE37" s="226"/>
      <c r="AF37" s="226"/>
      <c r="AG37" s="226"/>
      <c r="AH37" s="226"/>
      <c r="AI37" s="226"/>
      <c r="AJ37" s="226"/>
      <c r="AK37" s="226"/>
      <c r="AL37" s="226"/>
      <c r="AM37" s="125"/>
      <c r="AN37" s="121"/>
      <c r="AO37" s="122"/>
      <c r="AP37" s="123"/>
      <c r="AQ37" s="123"/>
      <c r="AR37" s="124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6">
        <f t="shared" si="0"/>
        <v>0</v>
      </c>
      <c r="BF37" s="207"/>
      <c r="BG37" s="207"/>
      <c r="BH37" s="208"/>
      <c r="BI37" s="209"/>
      <c r="BJ37" s="210"/>
      <c r="BK37" s="210"/>
      <c r="BL37" s="211"/>
      <c r="BM37" s="212"/>
      <c r="BN37" s="212"/>
      <c r="BO37" s="212"/>
      <c r="BP37" s="212"/>
      <c r="BQ37" s="213">
        <f t="shared" si="1"/>
        <v>0</v>
      </c>
      <c r="BR37" s="213"/>
      <c r="BS37" s="213"/>
      <c r="BT37" s="213"/>
      <c r="BU37" s="217"/>
      <c r="BV37" s="218"/>
      <c r="BW37" s="218"/>
      <c r="BX37" s="219"/>
      <c r="BY37" s="186"/>
      <c r="BZ37" s="187"/>
      <c r="CA37" s="188"/>
      <c r="CB37" s="141">
        <f t="shared" si="5"/>
        <v>0</v>
      </c>
      <c r="CC37" s="142"/>
      <c r="CD37" s="142"/>
      <c r="CE37" s="143"/>
      <c r="CF37" s="141">
        <f t="shared" si="6"/>
        <v>0</v>
      </c>
      <c r="CG37" s="142"/>
      <c r="CH37" s="142"/>
      <c r="CI37" s="143"/>
      <c r="CJ37" s="97">
        <f t="shared" si="7"/>
        <v>0</v>
      </c>
      <c r="CK37" s="22"/>
      <c r="CL37" s="12"/>
      <c r="CM37" s="78">
        <f t="shared" si="8"/>
        <v>0</v>
      </c>
      <c r="CN37" s="13">
        <f t="shared" si="9"/>
        <v>0</v>
      </c>
      <c r="CO37" s="13">
        <f t="shared" si="10"/>
        <v>0</v>
      </c>
      <c r="CP37" s="13">
        <f t="shared" si="11"/>
        <v>0</v>
      </c>
      <c r="CQ37" s="12"/>
      <c r="CR37" s="12"/>
      <c r="CS37" s="78">
        <f t="shared" si="12"/>
        <v>0</v>
      </c>
      <c r="CT37" s="13">
        <f t="shared" si="13"/>
        <v>0</v>
      </c>
      <c r="CU37" s="13">
        <f t="shared" si="14"/>
        <v>0</v>
      </c>
      <c r="CV37" s="13">
        <f t="shared" si="15"/>
        <v>0</v>
      </c>
      <c r="CW37" s="12"/>
      <c r="CX37" s="12"/>
      <c r="CY37" s="78">
        <f t="shared" si="16"/>
        <v>0</v>
      </c>
      <c r="CZ37" s="13">
        <f t="shared" si="17"/>
        <v>0</v>
      </c>
      <c r="DA37" s="13">
        <f t="shared" si="18"/>
        <v>0</v>
      </c>
      <c r="DB37" s="13">
        <f t="shared" si="19"/>
        <v>0</v>
      </c>
      <c r="DC37" s="12"/>
      <c r="DD37" s="12"/>
      <c r="DE37" s="78">
        <f t="shared" si="20"/>
        <v>0</v>
      </c>
      <c r="DF37" s="13">
        <f t="shared" si="21"/>
        <v>0</v>
      </c>
      <c r="DG37" s="13">
        <f t="shared" si="22"/>
        <v>0</v>
      </c>
      <c r="DH37" s="13">
        <f t="shared" si="23"/>
        <v>0</v>
      </c>
      <c r="DI37" s="12"/>
      <c r="DJ37" s="12"/>
      <c r="DK37" s="78">
        <f t="shared" si="24"/>
        <v>0</v>
      </c>
      <c r="DL37" s="13">
        <f t="shared" si="25"/>
        <v>0</v>
      </c>
      <c r="DM37" s="13">
        <f t="shared" si="26"/>
        <v>0</v>
      </c>
      <c r="DN37" s="13">
        <f t="shared" si="27"/>
        <v>0</v>
      </c>
      <c r="DO37" s="12"/>
      <c r="DP37" s="12"/>
      <c r="DQ37" s="78">
        <f t="shared" si="44"/>
        <v>0</v>
      </c>
      <c r="DR37" s="13">
        <f t="shared" si="28"/>
        <v>0</v>
      </c>
      <c r="DS37" s="13">
        <f t="shared" si="29"/>
        <v>0</v>
      </c>
      <c r="DT37" s="13">
        <f t="shared" si="30"/>
        <v>0</v>
      </c>
      <c r="DU37" s="12"/>
      <c r="DV37" s="12"/>
      <c r="DW37" s="78">
        <f t="shared" si="31"/>
        <v>0</v>
      </c>
      <c r="DX37" s="13">
        <f t="shared" si="32"/>
        <v>0</v>
      </c>
      <c r="DY37" s="13">
        <f t="shared" si="33"/>
        <v>0</v>
      </c>
      <c r="DZ37" s="13">
        <f t="shared" si="34"/>
        <v>0</v>
      </c>
      <c r="EA37" s="12"/>
      <c r="EB37" s="12"/>
      <c r="EC37" s="78">
        <f t="shared" si="35"/>
        <v>0</v>
      </c>
      <c r="ED37" s="13">
        <f t="shared" si="36"/>
        <v>0</v>
      </c>
      <c r="EE37" s="13">
        <f t="shared" si="37"/>
        <v>0</v>
      </c>
      <c r="EF37" s="13">
        <f t="shared" si="38"/>
        <v>0</v>
      </c>
      <c r="EG37" s="12"/>
      <c r="EH37" s="12"/>
      <c r="EI37" s="78">
        <f t="shared" si="39"/>
        <v>0</v>
      </c>
      <c r="EJ37" s="13">
        <f t="shared" si="40"/>
        <v>0</v>
      </c>
      <c r="EK37" s="13">
        <f t="shared" si="41"/>
        <v>0</v>
      </c>
      <c r="EL37" s="13">
        <f t="shared" si="42"/>
        <v>0</v>
      </c>
      <c r="EM37" s="13">
        <f t="shared" si="43"/>
        <v>0</v>
      </c>
      <c r="EN37" s="13">
        <f t="shared" si="2"/>
        <v>0</v>
      </c>
      <c r="EO37" s="13">
        <f t="shared" si="3"/>
        <v>0</v>
      </c>
      <c r="EP37" s="15">
        <f t="shared" si="4"/>
        <v>0</v>
      </c>
    </row>
    <row r="38" spans="2:146">
      <c r="B38" s="297"/>
      <c r="C38" s="298"/>
      <c r="D38" s="298"/>
      <c r="E38" s="298"/>
      <c r="F38" s="299"/>
      <c r="G38" s="300"/>
      <c r="H38" s="301"/>
      <c r="I38" s="314"/>
      <c r="J38" s="315"/>
      <c r="K38" s="315"/>
      <c r="L38" s="315"/>
      <c r="M38" s="315"/>
      <c r="N38" s="316"/>
      <c r="O38" s="227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9"/>
      <c r="AE38" s="226"/>
      <c r="AF38" s="226"/>
      <c r="AG38" s="226"/>
      <c r="AH38" s="226"/>
      <c r="AI38" s="226"/>
      <c r="AJ38" s="226"/>
      <c r="AK38" s="226"/>
      <c r="AL38" s="226"/>
      <c r="AM38" s="125"/>
      <c r="AN38" s="121"/>
      <c r="AO38" s="122"/>
      <c r="AP38" s="123"/>
      <c r="AQ38" s="123"/>
      <c r="AR38" s="124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6">
        <f t="shared" si="0"/>
        <v>0</v>
      </c>
      <c r="BF38" s="207"/>
      <c r="BG38" s="207"/>
      <c r="BH38" s="208"/>
      <c r="BI38" s="209"/>
      <c r="BJ38" s="210"/>
      <c r="BK38" s="210"/>
      <c r="BL38" s="211"/>
      <c r="BM38" s="212"/>
      <c r="BN38" s="212"/>
      <c r="BO38" s="212"/>
      <c r="BP38" s="212"/>
      <c r="BQ38" s="213">
        <f t="shared" si="1"/>
        <v>0</v>
      </c>
      <c r="BR38" s="213"/>
      <c r="BS38" s="213"/>
      <c r="BT38" s="213"/>
      <c r="BU38" s="217"/>
      <c r="BV38" s="218"/>
      <c r="BW38" s="218"/>
      <c r="BX38" s="219"/>
      <c r="BY38" s="186"/>
      <c r="BZ38" s="187"/>
      <c r="CA38" s="188"/>
      <c r="CB38" s="141">
        <f t="shared" si="5"/>
        <v>0</v>
      </c>
      <c r="CC38" s="142"/>
      <c r="CD38" s="142"/>
      <c r="CE38" s="143"/>
      <c r="CF38" s="141">
        <f t="shared" si="6"/>
        <v>0</v>
      </c>
      <c r="CG38" s="142"/>
      <c r="CH38" s="142"/>
      <c r="CI38" s="143"/>
      <c r="CJ38" s="97">
        <f t="shared" si="7"/>
        <v>0</v>
      </c>
      <c r="CK38" s="22"/>
      <c r="CL38" s="12"/>
      <c r="CM38" s="78">
        <f t="shared" si="8"/>
        <v>0</v>
      </c>
      <c r="CN38" s="13">
        <f t="shared" si="9"/>
        <v>0</v>
      </c>
      <c r="CO38" s="13">
        <f t="shared" si="10"/>
        <v>0</v>
      </c>
      <c r="CP38" s="13">
        <f t="shared" si="11"/>
        <v>0</v>
      </c>
      <c r="CQ38" s="12"/>
      <c r="CR38" s="12"/>
      <c r="CS38" s="78">
        <f t="shared" si="12"/>
        <v>0</v>
      </c>
      <c r="CT38" s="13">
        <f t="shared" si="13"/>
        <v>0</v>
      </c>
      <c r="CU38" s="13">
        <f t="shared" si="14"/>
        <v>0</v>
      </c>
      <c r="CV38" s="13">
        <f t="shared" si="15"/>
        <v>0</v>
      </c>
      <c r="CW38" s="12"/>
      <c r="CX38" s="12"/>
      <c r="CY38" s="78">
        <f t="shared" si="16"/>
        <v>0</v>
      </c>
      <c r="CZ38" s="13">
        <f t="shared" si="17"/>
        <v>0</v>
      </c>
      <c r="DA38" s="13">
        <f t="shared" si="18"/>
        <v>0</v>
      </c>
      <c r="DB38" s="13">
        <f t="shared" si="19"/>
        <v>0</v>
      </c>
      <c r="DC38" s="12"/>
      <c r="DD38" s="12"/>
      <c r="DE38" s="78">
        <f t="shared" si="20"/>
        <v>0</v>
      </c>
      <c r="DF38" s="13">
        <f t="shared" si="21"/>
        <v>0</v>
      </c>
      <c r="DG38" s="13">
        <f t="shared" si="22"/>
        <v>0</v>
      </c>
      <c r="DH38" s="13">
        <f t="shared" si="23"/>
        <v>0</v>
      </c>
      <c r="DI38" s="12"/>
      <c r="DJ38" s="12"/>
      <c r="DK38" s="78">
        <f t="shared" si="24"/>
        <v>0</v>
      </c>
      <c r="DL38" s="13">
        <f t="shared" si="25"/>
        <v>0</v>
      </c>
      <c r="DM38" s="13">
        <f t="shared" si="26"/>
        <v>0</v>
      </c>
      <c r="DN38" s="13">
        <f t="shared" si="27"/>
        <v>0</v>
      </c>
      <c r="DO38" s="12"/>
      <c r="DP38" s="12"/>
      <c r="DQ38" s="78">
        <f t="shared" si="44"/>
        <v>0</v>
      </c>
      <c r="DR38" s="13">
        <f t="shared" si="28"/>
        <v>0</v>
      </c>
      <c r="DS38" s="13">
        <f t="shared" si="29"/>
        <v>0</v>
      </c>
      <c r="DT38" s="13">
        <f t="shared" si="30"/>
        <v>0</v>
      </c>
      <c r="DU38" s="12"/>
      <c r="DV38" s="12"/>
      <c r="DW38" s="78">
        <f t="shared" si="31"/>
        <v>0</v>
      </c>
      <c r="DX38" s="13">
        <f t="shared" si="32"/>
        <v>0</v>
      </c>
      <c r="DY38" s="13">
        <f t="shared" si="33"/>
        <v>0</v>
      </c>
      <c r="DZ38" s="13">
        <f t="shared" si="34"/>
        <v>0</v>
      </c>
      <c r="EA38" s="12"/>
      <c r="EB38" s="12"/>
      <c r="EC38" s="78">
        <f t="shared" si="35"/>
        <v>0</v>
      </c>
      <c r="ED38" s="13">
        <f t="shared" si="36"/>
        <v>0</v>
      </c>
      <c r="EE38" s="13">
        <f t="shared" si="37"/>
        <v>0</v>
      </c>
      <c r="EF38" s="13">
        <f t="shared" si="38"/>
        <v>0</v>
      </c>
      <c r="EG38" s="12"/>
      <c r="EH38" s="12"/>
      <c r="EI38" s="78">
        <f t="shared" si="39"/>
        <v>0</v>
      </c>
      <c r="EJ38" s="13">
        <f t="shared" si="40"/>
        <v>0</v>
      </c>
      <c r="EK38" s="13">
        <f t="shared" si="41"/>
        <v>0</v>
      </c>
      <c r="EL38" s="13">
        <f t="shared" si="42"/>
        <v>0</v>
      </c>
      <c r="EM38" s="13">
        <f t="shared" si="43"/>
        <v>0</v>
      </c>
      <c r="EN38" s="13">
        <f t="shared" si="2"/>
        <v>0</v>
      </c>
      <c r="EO38" s="13">
        <f t="shared" si="3"/>
        <v>0</v>
      </c>
      <c r="EP38" s="15">
        <f t="shared" si="4"/>
        <v>0</v>
      </c>
    </row>
    <row r="39" spans="2:146">
      <c r="B39" s="297"/>
      <c r="C39" s="298"/>
      <c r="D39" s="298"/>
      <c r="E39" s="298"/>
      <c r="F39" s="299"/>
      <c r="G39" s="300"/>
      <c r="H39" s="301"/>
      <c r="I39" s="314"/>
      <c r="J39" s="315"/>
      <c r="K39" s="315"/>
      <c r="L39" s="315"/>
      <c r="M39" s="315"/>
      <c r="N39" s="316"/>
      <c r="O39" s="227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9"/>
      <c r="AE39" s="226"/>
      <c r="AF39" s="226"/>
      <c r="AG39" s="226"/>
      <c r="AH39" s="226"/>
      <c r="AI39" s="226"/>
      <c r="AJ39" s="226"/>
      <c r="AK39" s="226"/>
      <c r="AL39" s="226"/>
      <c r="AM39" s="125"/>
      <c r="AN39" s="121"/>
      <c r="AO39" s="122"/>
      <c r="AP39" s="123"/>
      <c r="AQ39" s="123"/>
      <c r="AR39" s="124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6">
        <f t="shared" si="0"/>
        <v>0</v>
      </c>
      <c r="BF39" s="207"/>
      <c r="BG39" s="207"/>
      <c r="BH39" s="208"/>
      <c r="BI39" s="209"/>
      <c r="BJ39" s="210"/>
      <c r="BK39" s="210"/>
      <c r="BL39" s="211"/>
      <c r="BM39" s="212"/>
      <c r="BN39" s="212"/>
      <c r="BO39" s="212"/>
      <c r="BP39" s="212"/>
      <c r="BQ39" s="213">
        <f t="shared" si="1"/>
        <v>0</v>
      </c>
      <c r="BR39" s="213"/>
      <c r="BS39" s="213"/>
      <c r="BT39" s="213"/>
      <c r="BU39" s="217"/>
      <c r="BV39" s="218"/>
      <c r="BW39" s="218"/>
      <c r="BX39" s="219"/>
      <c r="BY39" s="186"/>
      <c r="BZ39" s="187"/>
      <c r="CA39" s="188"/>
      <c r="CB39" s="141">
        <f t="shared" si="5"/>
        <v>0</v>
      </c>
      <c r="CC39" s="142"/>
      <c r="CD39" s="142"/>
      <c r="CE39" s="143"/>
      <c r="CF39" s="141">
        <f t="shared" si="6"/>
        <v>0</v>
      </c>
      <c r="CG39" s="142"/>
      <c r="CH39" s="142"/>
      <c r="CI39" s="143"/>
      <c r="CJ39" s="97">
        <f t="shared" si="7"/>
        <v>0</v>
      </c>
      <c r="CK39" s="22"/>
      <c r="CL39" s="12"/>
      <c r="CM39" s="78">
        <f t="shared" si="8"/>
        <v>0</v>
      </c>
      <c r="CN39" s="13">
        <f t="shared" si="9"/>
        <v>0</v>
      </c>
      <c r="CO39" s="13">
        <f t="shared" si="10"/>
        <v>0</v>
      </c>
      <c r="CP39" s="13">
        <f t="shared" si="11"/>
        <v>0</v>
      </c>
      <c r="CQ39" s="12"/>
      <c r="CR39" s="12"/>
      <c r="CS39" s="78">
        <f t="shared" si="12"/>
        <v>0</v>
      </c>
      <c r="CT39" s="13">
        <f t="shared" si="13"/>
        <v>0</v>
      </c>
      <c r="CU39" s="13">
        <f t="shared" si="14"/>
        <v>0</v>
      </c>
      <c r="CV39" s="13">
        <f t="shared" si="15"/>
        <v>0</v>
      </c>
      <c r="CW39" s="12"/>
      <c r="CX39" s="12"/>
      <c r="CY39" s="78">
        <f t="shared" si="16"/>
        <v>0</v>
      </c>
      <c r="CZ39" s="13">
        <f t="shared" si="17"/>
        <v>0</v>
      </c>
      <c r="DA39" s="13">
        <f t="shared" si="18"/>
        <v>0</v>
      </c>
      <c r="DB39" s="13">
        <f t="shared" si="19"/>
        <v>0</v>
      </c>
      <c r="DC39" s="12"/>
      <c r="DD39" s="12"/>
      <c r="DE39" s="78">
        <f t="shared" si="20"/>
        <v>0</v>
      </c>
      <c r="DF39" s="13">
        <f t="shared" si="21"/>
        <v>0</v>
      </c>
      <c r="DG39" s="13">
        <f t="shared" si="22"/>
        <v>0</v>
      </c>
      <c r="DH39" s="13">
        <f t="shared" si="23"/>
        <v>0</v>
      </c>
      <c r="DI39" s="12"/>
      <c r="DJ39" s="12"/>
      <c r="DK39" s="78">
        <f t="shared" si="24"/>
        <v>0</v>
      </c>
      <c r="DL39" s="13">
        <f t="shared" si="25"/>
        <v>0</v>
      </c>
      <c r="DM39" s="13">
        <f t="shared" si="26"/>
        <v>0</v>
      </c>
      <c r="DN39" s="13">
        <f t="shared" si="27"/>
        <v>0</v>
      </c>
      <c r="DO39" s="12"/>
      <c r="DP39" s="12"/>
      <c r="DQ39" s="78">
        <f t="shared" si="44"/>
        <v>0</v>
      </c>
      <c r="DR39" s="13">
        <f t="shared" si="28"/>
        <v>0</v>
      </c>
      <c r="DS39" s="13">
        <f t="shared" si="29"/>
        <v>0</v>
      </c>
      <c r="DT39" s="13">
        <f t="shared" si="30"/>
        <v>0</v>
      </c>
      <c r="DU39" s="12"/>
      <c r="DV39" s="12"/>
      <c r="DW39" s="78">
        <f t="shared" si="31"/>
        <v>0</v>
      </c>
      <c r="DX39" s="13">
        <f t="shared" si="32"/>
        <v>0</v>
      </c>
      <c r="DY39" s="13">
        <f t="shared" si="33"/>
        <v>0</v>
      </c>
      <c r="DZ39" s="13">
        <f t="shared" si="34"/>
        <v>0</v>
      </c>
      <c r="EA39" s="12"/>
      <c r="EB39" s="12"/>
      <c r="EC39" s="78">
        <f t="shared" si="35"/>
        <v>0</v>
      </c>
      <c r="ED39" s="13">
        <f t="shared" si="36"/>
        <v>0</v>
      </c>
      <c r="EE39" s="13">
        <f t="shared" si="37"/>
        <v>0</v>
      </c>
      <c r="EF39" s="13">
        <f t="shared" si="38"/>
        <v>0</v>
      </c>
      <c r="EG39" s="12"/>
      <c r="EH39" s="12"/>
      <c r="EI39" s="78">
        <f t="shared" si="39"/>
        <v>0</v>
      </c>
      <c r="EJ39" s="13">
        <f t="shared" si="40"/>
        <v>0</v>
      </c>
      <c r="EK39" s="13">
        <f t="shared" si="41"/>
        <v>0</v>
      </c>
      <c r="EL39" s="13">
        <f t="shared" si="42"/>
        <v>0</v>
      </c>
      <c r="EM39" s="13">
        <f t="shared" si="43"/>
        <v>0</v>
      </c>
      <c r="EN39" s="13">
        <f t="shared" si="2"/>
        <v>0</v>
      </c>
      <c r="EO39" s="13">
        <f t="shared" si="3"/>
        <v>0</v>
      </c>
      <c r="EP39" s="15">
        <f t="shared" si="4"/>
        <v>0</v>
      </c>
    </row>
    <row r="40" spans="2:146">
      <c r="B40" s="297"/>
      <c r="C40" s="298"/>
      <c r="D40" s="298"/>
      <c r="E40" s="298"/>
      <c r="F40" s="299"/>
      <c r="G40" s="300"/>
      <c r="H40" s="301"/>
      <c r="I40" s="314"/>
      <c r="J40" s="315"/>
      <c r="K40" s="315"/>
      <c r="L40" s="315"/>
      <c r="M40" s="315"/>
      <c r="N40" s="316"/>
      <c r="O40" s="227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9"/>
      <c r="AE40" s="226"/>
      <c r="AF40" s="226"/>
      <c r="AG40" s="226"/>
      <c r="AH40" s="226"/>
      <c r="AI40" s="226"/>
      <c r="AJ40" s="226"/>
      <c r="AK40" s="226"/>
      <c r="AL40" s="226"/>
      <c r="AM40" s="125"/>
      <c r="AN40" s="121"/>
      <c r="AO40" s="122"/>
      <c r="AP40" s="123"/>
      <c r="AQ40" s="123"/>
      <c r="AR40" s="124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6">
        <f t="shared" si="0"/>
        <v>0</v>
      </c>
      <c r="BF40" s="207"/>
      <c r="BG40" s="207"/>
      <c r="BH40" s="208"/>
      <c r="BI40" s="209"/>
      <c r="BJ40" s="210"/>
      <c r="BK40" s="210"/>
      <c r="BL40" s="211"/>
      <c r="BM40" s="212"/>
      <c r="BN40" s="212"/>
      <c r="BO40" s="212"/>
      <c r="BP40" s="212"/>
      <c r="BQ40" s="213">
        <f t="shared" si="1"/>
        <v>0</v>
      </c>
      <c r="BR40" s="213"/>
      <c r="BS40" s="213"/>
      <c r="BT40" s="213"/>
      <c r="BU40" s="217"/>
      <c r="BV40" s="218"/>
      <c r="BW40" s="218"/>
      <c r="BX40" s="219"/>
      <c r="BY40" s="186"/>
      <c r="BZ40" s="187"/>
      <c r="CA40" s="188"/>
      <c r="CB40" s="141">
        <f t="shared" si="5"/>
        <v>0</v>
      </c>
      <c r="CC40" s="142"/>
      <c r="CD40" s="142"/>
      <c r="CE40" s="143"/>
      <c r="CF40" s="141">
        <f t="shared" si="6"/>
        <v>0</v>
      </c>
      <c r="CG40" s="142"/>
      <c r="CH40" s="142"/>
      <c r="CI40" s="143"/>
      <c r="CJ40" s="97">
        <f t="shared" si="7"/>
        <v>0</v>
      </c>
      <c r="CK40" s="22"/>
      <c r="CL40" s="12"/>
      <c r="CM40" s="78">
        <f t="shared" si="8"/>
        <v>0</v>
      </c>
      <c r="CN40" s="13">
        <f t="shared" si="9"/>
        <v>0</v>
      </c>
      <c r="CO40" s="13">
        <f t="shared" si="10"/>
        <v>0</v>
      </c>
      <c r="CP40" s="13">
        <f t="shared" si="11"/>
        <v>0</v>
      </c>
      <c r="CQ40" s="12"/>
      <c r="CR40" s="12"/>
      <c r="CS40" s="78">
        <f t="shared" si="12"/>
        <v>0</v>
      </c>
      <c r="CT40" s="13">
        <f t="shared" si="13"/>
        <v>0</v>
      </c>
      <c r="CU40" s="13">
        <f t="shared" si="14"/>
        <v>0</v>
      </c>
      <c r="CV40" s="13">
        <f t="shared" si="15"/>
        <v>0</v>
      </c>
      <c r="CW40" s="12"/>
      <c r="CX40" s="12"/>
      <c r="CY40" s="78">
        <f t="shared" si="16"/>
        <v>0</v>
      </c>
      <c r="CZ40" s="13">
        <f t="shared" si="17"/>
        <v>0</v>
      </c>
      <c r="DA40" s="13">
        <f t="shared" si="18"/>
        <v>0</v>
      </c>
      <c r="DB40" s="13">
        <f t="shared" si="19"/>
        <v>0</v>
      </c>
      <c r="DC40" s="12"/>
      <c r="DD40" s="12"/>
      <c r="DE40" s="78">
        <f t="shared" si="20"/>
        <v>0</v>
      </c>
      <c r="DF40" s="13">
        <f t="shared" si="21"/>
        <v>0</v>
      </c>
      <c r="DG40" s="13">
        <f t="shared" si="22"/>
        <v>0</v>
      </c>
      <c r="DH40" s="13">
        <f t="shared" si="23"/>
        <v>0</v>
      </c>
      <c r="DI40" s="12"/>
      <c r="DJ40" s="12"/>
      <c r="DK40" s="78">
        <f t="shared" si="24"/>
        <v>0</v>
      </c>
      <c r="DL40" s="13">
        <f t="shared" si="25"/>
        <v>0</v>
      </c>
      <c r="DM40" s="13">
        <f t="shared" si="26"/>
        <v>0</v>
      </c>
      <c r="DN40" s="13">
        <f t="shared" si="27"/>
        <v>0</v>
      </c>
      <c r="DO40" s="12"/>
      <c r="DP40" s="12"/>
      <c r="DQ40" s="78">
        <f t="shared" si="44"/>
        <v>0</v>
      </c>
      <c r="DR40" s="13">
        <f t="shared" si="28"/>
        <v>0</v>
      </c>
      <c r="DS40" s="13">
        <f t="shared" si="29"/>
        <v>0</v>
      </c>
      <c r="DT40" s="13">
        <f t="shared" si="30"/>
        <v>0</v>
      </c>
      <c r="DU40" s="12"/>
      <c r="DV40" s="12"/>
      <c r="DW40" s="78">
        <f t="shared" si="31"/>
        <v>0</v>
      </c>
      <c r="DX40" s="13">
        <f t="shared" si="32"/>
        <v>0</v>
      </c>
      <c r="DY40" s="13">
        <f t="shared" si="33"/>
        <v>0</v>
      </c>
      <c r="DZ40" s="13">
        <f t="shared" si="34"/>
        <v>0</v>
      </c>
      <c r="EA40" s="12"/>
      <c r="EB40" s="12"/>
      <c r="EC40" s="78">
        <f t="shared" si="35"/>
        <v>0</v>
      </c>
      <c r="ED40" s="13">
        <f t="shared" si="36"/>
        <v>0</v>
      </c>
      <c r="EE40" s="13">
        <f t="shared" si="37"/>
        <v>0</v>
      </c>
      <c r="EF40" s="13">
        <f t="shared" si="38"/>
        <v>0</v>
      </c>
      <c r="EG40" s="12"/>
      <c r="EH40" s="12"/>
      <c r="EI40" s="78">
        <f t="shared" si="39"/>
        <v>0</v>
      </c>
      <c r="EJ40" s="13">
        <f t="shared" si="40"/>
        <v>0</v>
      </c>
      <c r="EK40" s="13">
        <f t="shared" si="41"/>
        <v>0</v>
      </c>
      <c r="EL40" s="13">
        <f t="shared" si="42"/>
        <v>0</v>
      </c>
      <c r="EM40" s="13">
        <f t="shared" si="43"/>
        <v>0</v>
      </c>
      <c r="EN40" s="13">
        <f t="shared" si="2"/>
        <v>0</v>
      </c>
      <c r="EO40" s="13">
        <f t="shared" si="3"/>
        <v>0</v>
      </c>
      <c r="EP40" s="15">
        <f t="shared" si="4"/>
        <v>0</v>
      </c>
    </row>
    <row r="41" spans="2:146">
      <c r="B41" s="297"/>
      <c r="C41" s="298"/>
      <c r="D41" s="298"/>
      <c r="E41" s="298"/>
      <c r="F41" s="299"/>
      <c r="G41" s="300"/>
      <c r="H41" s="301"/>
      <c r="I41" s="314"/>
      <c r="J41" s="315"/>
      <c r="K41" s="315"/>
      <c r="L41" s="315"/>
      <c r="M41" s="315"/>
      <c r="N41" s="316"/>
      <c r="O41" s="227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9"/>
      <c r="AE41" s="226"/>
      <c r="AF41" s="226"/>
      <c r="AG41" s="226"/>
      <c r="AH41" s="226"/>
      <c r="AI41" s="226"/>
      <c r="AJ41" s="226"/>
      <c r="AK41" s="226"/>
      <c r="AL41" s="226"/>
      <c r="AM41" s="125"/>
      <c r="AN41" s="121"/>
      <c r="AO41" s="122"/>
      <c r="AP41" s="123"/>
      <c r="AQ41" s="123"/>
      <c r="AR41" s="124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6">
        <f t="shared" si="0"/>
        <v>0</v>
      </c>
      <c r="BF41" s="207"/>
      <c r="BG41" s="207"/>
      <c r="BH41" s="208"/>
      <c r="BI41" s="209"/>
      <c r="BJ41" s="210"/>
      <c r="BK41" s="210"/>
      <c r="BL41" s="211"/>
      <c r="BM41" s="212"/>
      <c r="BN41" s="212"/>
      <c r="BO41" s="212"/>
      <c r="BP41" s="212"/>
      <c r="BQ41" s="213">
        <f t="shared" si="1"/>
        <v>0</v>
      </c>
      <c r="BR41" s="213"/>
      <c r="BS41" s="213"/>
      <c r="BT41" s="213"/>
      <c r="BU41" s="217"/>
      <c r="BV41" s="218"/>
      <c r="BW41" s="218"/>
      <c r="BX41" s="219"/>
      <c r="BY41" s="186"/>
      <c r="BZ41" s="187"/>
      <c r="CA41" s="188"/>
      <c r="CB41" s="141">
        <f t="shared" si="5"/>
        <v>0</v>
      </c>
      <c r="CC41" s="142"/>
      <c r="CD41" s="142"/>
      <c r="CE41" s="143"/>
      <c r="CF41" s="141">
        <f t="shared" si="6"/>
        <v>0</v>
      </c>
      <c r="CG41" s="142"/>
      <c r="CH41" s="142"/>
      <c r="CI41" s="143"/>
      <c r="CJ41" s="97">
        <f t="shared" si="7"/>
        <v>0</v>
      </c>
      <c r="CK41" s="22"/>
      <c r="CL41" s="12"/>
      <c r="CM41" s="78">
        <f t="shared" si="8"/>
        <v>0</v>
      </c>
      <c r="CN41" s="13">
        <f t="shared" si="9"/>
        <v>0</v>
      </c>
      <c r="CO41" s="13">
        <f t="shared" si="10"/>
        <v>0</v>
      </c>
      <c r="CP41" s="13">
        <f t="shared" si="11"/>
        <v>0</v>
      </c>
      <c r="CQ41" s="12"/>
      <c r="CR41" s="12"/>
      <c r="CS41" s="78">
        <f t="shared" si="12"/>
        <v>0</v>
      </c>
      <c r="CT41" s="13">
        <f t="shared" si="13"/>
        <v>0</v>
      </c>
      <c r="CU41" s="13">
        <f t="shared" si="14"/>
        <v>0</v>
      </c>
      <c r="CV41" s="13">
        <f t="shared" si="15"/>
        <v>0</v>
      </c>
      <c r="CW41" s="12"/>
      <c r="CX41" s="12"/>
      <c r="CY41" s="78">
        <f t="shared" si="16"/>
        <v>0</v>
      </c>
      <c r="CZ41" s="13">
        <f t="shared" si="17"/>
        <v>0</v>
      </c>
      <c r="DA41" s="13">
        <f t="shared" si="18"/>
        <v>0</v>
      </c>
      <c r="DB41" s="13">
        <f t="shared" si="19"/>
        <v>0</v>
      </c>
      <c r="DC41" s="12"/>
      <c r="DD41" s="12"/>
      <c r="DE41" s="78">
        <f t="shared" si="20"/>
        <v>0</v>
      </c>
      <c r="DF41" s="13">
        <f t="shared" si="21"/>
        <v>0</v>
      </c>
      <c r="DG41" s="13">
        <f t="shared" si="22"/>
        <v>0</v>
      </c>
      <c r="DH41" s="13">
        <f t="shared" si="23"/>
        <v>0</v>
      </c>
      <c r="DI41" s="12"/>
      <c r="DJ41" s="12"/>
      <c r="DK41" s="78">
        <f t="shared" si="24"/>
        <v>0</v>
      </c>
      <c r="DL41" s="13">
        <f t="shared" si="25"/>
        <v>0</v>
      </c>
      <c r="DM41" s="13">
        <f t="shared" si="26"/>
        <v>0</v>
      </c>
      <c r="DN41" s="13">
        <f t="shared" si="27"/>
        <v>0</v>
      </c>
      <c r="DO41" s="12"/>
      <c r="DP41" s="12"/>
      <c r="DQ41" s="78">
        <f t="shared" si="44"/>
        <v>0</v>
      </c>
      <c r="DR41" s="13">
        <f t="shared" si="28"/>
        <v>0</v>
      </c>
      <c r="DS41" s="13">
        <f t="shared" si="29"/>
        <v>0</v>
      </c>
      <c r="DT41" s="13">
        <f t="shared" si="30"/>
        <v>0</v>
      </c>
      <c r="DU41" s="12"/>
      <c r="DV41" s="12"/>
      <c r="DW41" s="78">
        <f t="shared" si="31"/>
        <v>0</v>
      </c>
      <c r="DX41" s="13">
        <f t="shared" si="32"/>
        <v>0</v>
      </c>
      <c r="DY41" s="13">
        <f t="shared" si="33"/>
        <v>0</v>
      </c>
      <c r="DZ41" s="13">
        <f t="shared" si="34"/>
        <v>0</v>
      </c>
      <c r="EA41" s="12"/>
      <c r="EB41" s="12"/>
      <c r="EC41" s="78">
        <f t="shared" si="35"/>
        <v>0</v>
      </c>
      <c r="ED41" s="13">
        <f t="shared" si="36"/>
        <v>0</v>
      </c>
      <c r="EE41" s="13">
        <f t="shared" si="37"/>
        <v>0</v>
      </c>
      <c r="EF41" s="13">
        <f t="shared" si="38"/>
        <v>0</v>
      </c>
      <c r="EG41" s="12"/>
      <c r="EH41" s="12"/>
      <c r="EI41" s="78">
        <f t="shared" si="39"/>
        <v>0</v>
      </c>
      <c r="EJ41" s="13">
        <f t="shared" si="40"/>
        <v>0</v>
      </c>
      <c r="EK41" s="13">
        <f t="shared" si="41"/>
        <v>0</v>
      </c>
      <c r="EL41" s="13">
        <f t="shared" si="42"/>
        <v>0</v>
      </c>
      <c r="EM41" s="13">
        <f t="shared" si="43"/>
        <v>0</v>
      </c>
      <c r="EN41" s="13">
        <f t="shared" si="2"/>
        <v>0</v>
      </c>
      <c r="EO41" s="13">
        <f t="shared" si="3"/>
        <v>0</v>
      </c>
      <c r="EP41" s="15">
        <f t="shared" si="4"/>
        <v>0</v>
      </c>
    </row>
    <row r="42" spans="2:146">
      <c r="B42" s="297"/>
      <c r="C42" s="298"/>
      <c r="D42" s="298"/>
      <c r="E42" s="298"/>
      <c r="F42" s="299"/>
      <c r="G42" s="300"/>
      <c r="H42" s="301"/>
      <c r="I42" s="314"/>
      <c r="J42" s="315"/>
      <c r="K42" s="315"/>
      <c r="L42" s="315"/>
      <c r="M42" s="315"/>
      <c r="N42" s="316"/>
      <c r="O42" s="227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9"/>
      <c r="AE42" s="226"/>
      <c r="AF42" s="226"/>
      <c r="AG42" s="226"/>
      <c r="AH42" s="226"/>
      <c r="AI42" s="226"/>
      <c r="AJ42" s="226"/>
      <c r="AK42" s="226"/>
      <c r="AL42" s="226"/>
      <c r="AM42" s="125"/>
      <c r="AN42" s="121"/>
      <c r="AO42" s="122"/>
      <c r="AP42" s="123"/>
      <c r="AQ42" s="123"/>
      <c r="AR42" s="124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6">
        <f t="shared" si="0"/>
        <v>0</v>
      </c>
      <c r="BF42" s="207"/>
      <c r="BG42" s="207"/>
      <c r="BH42" s="208"/>
      <c r="BI42" s="209"/>
      <c r="BJ42" s="210"/>
      <c r="BK42" s="210"/>
      <c r="BL42" s="211"/>
      <c r="BM42" s="212"/>
      <c r="BN42" s="212"/>
      <c r="BO42" s="212"/>
      <c r="BP42" s="212"/>
      <c r="BQ42" s="213">
        <f t="shared" si="1"/>
        <v>0</v>
      </c>
      <c r="BR42" s="213"/>
      <c r="BS42" s="213"/>
      <c r="BT42" s="213"/>
      <c r="BU42" s="217"/>
      <c r="BV42" s="218"/>
      <c r="BW42" s="218"/>
      <c r="BX42" s="219"/>
      <c r="BY42" s="186"/>
      <c r="BZ42" s="187"/>
      <c r="CA42" s="188"/>
      <c r="CB42" s="141">
        <f t="shared" si="5"/>
        <v>0</v>
      </c>
      <c r="CC42" s="142"/>
      <c r="CD42" s="142"/>
      <c r="CE42" s="143"/>
      <c r="CF42" s="141">
        <f t="shared" si="6"/>
        <v>0</v>
      </c>
      <c r="CG42" s="142"/>
      <c r="CH42" s="142"/>
      <c r="CI42" s="143"/>
      <c r="CJ42" s="97">
        <f t="shared" si="7"/>
        <v>0</v>
      </c>
      <c r="CK42" s="22"/>
      <c r="CL42" s="12"/>
      <c r="CM42" s="78">
        <f t="shared" si="8"/>
        <v>0</v>
      </c>
      <c r="CN42" s="13">
        <f t="shared" si="9"/>
        <v>0</v>
      </c>
      <c r="CO42" s="13">
        <f t="shared" si="10"/>
        <v>0</v>
      </c>
      <c r="CP42" s="13">
        <f t="shared" si="11"/>
        <v>0</v>
      </c>
      <c r="CQ42" s="12"/>
      <c r="CR42" s="12"/>
      <c r="CS42" s="78">
        <f t="shared" si="12"/>
        <v>0</v>
      </c>
      <c r="CT42" s="13">
        <f t="shared" si="13"/>
        <v>0</v>
      </c>
      <c r="CU42" s="13">
        <f t="shared" si="14"/>
        <v>0</v>
      </c>
      <c r="CV42" s="13">
        <f t="shared" si="15"/>
        <v>0</v>
      </c>
      <c r="CW42" s="12"/>
      <c r="CX42" s="12"/>
      <c r="CY42" s="78">
        <f t="shared" si="16"/>
        <v>0</v>
      </c>
      <c r="CZ42" s="13">
        <f t="shared" si="17"/>
        <v>0</v>
      </c>
      <c r="DA42" s="13">
        <f t="shared" si="18"/>
        <v>0</v>
      </c>
      <c r="DB42" s="13">
        <f t="shared" si="19"/>
        <v>0</v>
      </c>
      <c r="DC42" s="12"/>
      <c r="DD42" s="12"/>
      <c r="DE42" s="78">
        <f t="shared" si="20"/>
        <v>0</v>
      </c>
      <c r="DF42" s="13">
        <f t="shared" si="21"/>
        <v>0</v>
      </c>
      <c r="DG42" s="13">
        <f t="shared" si="22"/>
        <v>0</v>
      </c>
      <c r="DH42" s="13">
        <f t="shared" si="23"/>
        <v>0</v>
      </c>
      <c r="DI42" s="12"/>
      <c r="DJ42" s="12"/>
      <c r="DK42" s="78">
        <f t="shared" si="24"/>
        <v>0</v>
      </c>
      <c r="DL42" s="13">
        <f t="shared" si="25"/>
        <v>0</v>
      </c>
      <c r="DM42" s="13">
        <f t="shared" si="26"/>
        <v>0</v>
      </c>
      <c r="DN42" s="13">
        <f t="shared" si="27"/>
        <v>0</v>
      </c>
      <c r="DO42" s="12"/>
      <c r="DP42" s="12"/>
      <c r="DQ42" s="78">
        <f t="shared" si="44"/>
        <v>0</v>
      </c>
      <c r="DR42" s="13">
        <f t="shared" si="28"/>
        <v>0</v>
      </c>
      <c r="DS42" s="13">
        <f t="shared" si="29"/>
        <v>0</v>
      </c>
      <c r="DT42" s="13">
        <f t="shared" si="30"/>
        <v>0</v>
      </c>
      <c r="DU42" s="12"/>
      <c r="DV42" s="12"/>
      <c r="DW42" s="78">
        <f t="shared" si="31"/>
        <v>0</v>
      </c>
      <c r="DX42" s="13">
        <f t="shared" si="32"/>
        <v>0</v>
      </c>
      <c r="DY42" s="13">
        <f t="shared" si="33"/>
        <v>0</v>
      </c>
      <c r="DZ42" s="13">
        <f t="shared" si="34"/>
        <v>0</v>
      </c>
      <c r="EA42" s="12"/>
      <c r="EB42" s="12"/>
      <c r="EC42" s="78">
        <f t="shared" si="35"/>
        <v>0</v>
      </c>
      <c r="ED42" s="13">
        <f t="shared" si="36"/>
        <v>0</v>
      </c>
      <c r="EE42" s="13">
        <f t="shared" si="37"/>
        <v>0</v>
      </c>
      <c r="EF42" s="13">
        <f t="shared" si="38"/>
        <v>0</v>
      </c>
      <c r="EG42" s="12"/>
      <c r="EH42" s="12"/>
      <c r="EI42" s="78">
        <f t="shared" si="39"/>
        <v>0</v>
      </c>
      <c r="EJ42" s="13">
        <f t="shared" si="40"/>
        <v>0</v>
      </c>
      <c r="EK42" s="13">
        <f t="shared" si="41"/>
        <v>0</v>
      </c>
      <c r="EL42" s="13">
        <f t="shared" si="42"/>
        <v>0</v>
      </c>
      <c r="EM42" s="13">
        <f t="shared" si="43"/>
        <v>0</v>
      </c>
      <c r="EN42" s="13">
        <f t="shared" si="2"/>
        <v>0</v>
      </c>
      <c r="EO42" s="13">
        <f t="shared" si="3"/>
        <v>0</v>
      </c>
      <c r="EP42" s="15">
        <f t="shared" si="4"/>
        <v>0</v>
      </c>
    </row>
    <row r="43" spans="2:146">
      <c r="B43" s="297"/>
      <c r="C43" s="298"/>
      <c r="D43" s="298"/>
      <c r="E43" s="298"/>
      <c r="F43" s="299"/>
      <c r="G43" s="300"/>
      <c r="H43" s="301"/>
      <c r="I43" s="314"/>
      <c r="J43" s="315"/>
      <c r="K43" s="315"/>
      <c r="L43" s="315"/>
      <c r="M43" s="315"/>
      <c r="N43" s="316"/>
      <c r="O43" s="227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9"/>
      <c r="AE43" s="226"/>
      <c r="AF43" s="226"/>
      <c r="AG43" s="226"/>
      <c r="AH43" s="226"/>
      <c r="AI43" s="226"/>
      <c r="AJ43" s="226"/>
      <c r="AK43" s="226"/>
      <c r="AL43" s="226"/>
      <c r="AM43" s="125"/>
      <c r="AN43" s="121"/>
      <c r="AO43" s="122"/>
      <c r="AP43" s="123"/>
      <c r="AQ43" s="123"/>
      <c r="AR43" s="124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6">
        <f t="shared" si="0"/>
        <v>0</v>
      </c>
      <c r="BF43" s="207"/>
      <c r="BG43" s="207"/>
      <c r="BH43" s="208"/>
      <c r="BI43" s="209"/>
      <c r="BJ43" s="210"/>
      <c r="BK43" s="210"/>
      <c r="BL43" s="211"/>
      <c r="BM43" s="212"/>
      <c r="BN43" s="212"/>
      <c r="BO43" s="212"/>
      <c r="BP43" s="212"/>
      <c r="BQ43" s="213">
        <f t="shared" si="1"/>
        <v>0</v>
      </c>
      <c r="BR43" s="213"/>
      <c r="BS43" s="213"/>
      <c r="BT43" s="213"/>
      <c r="BU43" s="217"/>
      <c r="BV43" s="218"/>
      <c r="BW43" s="218"/>
      <c r="BX43" s="219"/>
      <c r="BY43" s="186"/>
      <c r="BZ43" s="187"/>
      <c r="CA43" s="188"/>
      <c r="CB43" s="141">
        <f t="shared" si="5"/>
        <v>0</v>
      </c>
      <c r="CC43" s="142"/>
      <c r="CD43" s="142"/>
      <c r="CE43" s="143"/>
      <c r="CF43" s="141">
        <f t="shared" si="6"/>
        <v>0</v>
      </c>
      <c r="CG43" s="142"/>
      <c r="CH43" s="142"/>
      <c r="CI43" s="143"/>
      <c r="CJ43" s="97">
        <f t="shared" si="7"/>
        <v>0</v>
      </c>
      <c r="CK43" s="22"/>
      <c r="CL43" s="12"/>
      <c r="CM43" s="78">
        <f t="shared" si="8"/>
        <v>0</v>
      </c>
      <c r="CN43" s="13">
        <f t="shared" si="9"/>
        <v>0</v>
      </c>
      <c r="CO43" s="13">
        <f t="shared" si="10"/>
        <v>0</v>
      </c>
      <c r="CP43" s="13">
        <f t="shared" si="11"/>
        <v>0</v>
      </c>
      <c r="CQ43" s="12"/>
      <c r="CR43" s="12"/>
      <c r="CS43" s="78">
        <f t="shared" si="12"/>
        <v>0</v>
      </c>
      <c r="CT43" s="13">
        <f t="shared" si="13"/>
        <v>0</v>
      </c>
      <c r="CU43" s="13">
        <f t="shared" si="14"/>
        <v>0</v>
      </c>
      <c r="CV43" s="13">
        <f t="shared" si="15"/>
        <v>0</v>
      </c>
      <c r="CW43" s="12"/>
      <c r="CX43" s="12"/>
      <c r="CY43" s="78">
        <f t="shared" si="16"/>
        <v>0</v>
      </c>
      <c r="CZ43" s="13">
        <f t="shared" si="17"/>
        <v>0</v>
      </c>
      <c r="DA43" s="13">
        <f t="shared" si="18"/>
        <v>0</v>
      </c>
      <c r="DB43" s="13">
        <f t="shared" si="19"/>
        <v>0</v>
      </c>
      <c r="DC43" s="12"/>
      <c r="DD43" s="12"/>
      <c r="DE43" s="78">
        <f t="shared" si="20"/>
        <v>0</v>
      </c>
      <c r="DF43" s="13">
        <f t="shared" si="21"/>
        <v>0</v>
      </c>
      <c r="DG43" s="13">
        <f t="shared" si="22"/>
        <v>0</v>
      </c>
      <c r="DH43" s="13">
        <f t="shared" si="23"/>
        <v>0</v>
      </c>
      <c r="DI43" s="12"/>
      <c r="DJ43" s="12"/>
      <c r="DK43" s="78">
        <f t="shared" si="24"/>
        <v>0</v>
      </c>
      <c r="DL43" s="13">
        <f t="shared" si="25"/>
        <v>0</v>
      </c>
      <c r="DM43" s="13">
        <f t="shared" si="26"/>
        <v>0</v>
      </c>
      <c r="DN43" s="13">
        <f t="shared" si="27"/>
        <v>0</v>
      </c>
      <c r="DO43" s="12"/>
      <c r="DP43" s="12"/>
      <c r="DQ43" s="78">
        <f t="shared" si="44"/>
        <v>0</v>
      </c>
      <c r="DR43" s="13">
        <f t="shared" si="28"/>
        <v>0</v>
      </c>
      <c r="DS43" s="13">
        <f t="shared" si="29"/>
        <v>0</v>
      </c>
      <c r="DT43" s="13">
        <f t="shared" si="30"/>
        <v>0</v>
      </c>
      <c r="DU43" s="12"/>
      <c r="DV43" s="12"/>
      <c r="DW43" s="78">
        <f t="shared" si="31"/>
        <v>0</v>
      </c>
      <c r="DX43" s="13">
        <f t="shared" si="32"/>
        <v>0</v>
      </c>
      <c r="DY43" s="13">
        <f t="shared" si="33"/>
        <v>0</v>
      </c>
      <c r="DZ43" s="13">
        <f t="shared" si="34"/>
        <v>0</v>
      </c>
      <c r="EA43" s="12"/>
      <c r="EB43" s="12"/>
      <c r="EC43" s="78">
        <f t="shared" si="35"/>
        <v>0</v>
      </c>
      <c r="ED43" s="13">
        <f t="shared" si="36"/>
        <v>0</v>
      </c>
      <c r="EE43" s="13">
        <f t="shared" si="37"/>
        <v>0</v>
      </c>
      <c r="EF43" s="13">
        <f t="shared" si="38"/>
        <v>0</v>
      </c>
      <c r="EG43" s="12"/>
      <c r="EH43" s="12"/>
      <c r="EI43" s="78">
        <f t="shared" si="39"/>
        <v>0</v>
      </c>
      <c r="EJ43" s="13">
        <f t="shared" si="40"/>
        <v>0</v>
      </c>
      <c r="EK43" s="13">
        <f t="shared" si="41"/>
        <v>0</v>
      </c>
      <c r="EL43" s="13">
        <f t="shared" si="42"/>
        <v>0</v>
      </c>
      <c r="EM43" s="13">
        <f t="shared" si="43"/>
        <v>0</v>
      </c>
      <c r="EN43" s="13">
        <f t="shared" si="2"/>
        <v>0</v>
      </c>
      <c r="EO43" s="13">
        <f t="shared" si="3"/>
        <v>0</v>
      </c>
      <c r="EP43" s="15">
        <f t="shared" si="4"/>
        <v>0</v>
      </c>
    </row>
    <row r="44" spans="2:146">
      <c r="B44" s="297"/>
      <c r="C44" s="298"/>
      <c r="D44" s="298"/>
      <c r="E44" s="298"/>
      <c r="F44" s="299"/>
      <c r="G44" s="300"/>
      <c r="H44" s="301"/>
      <c r="I44" s="314"/>
      <c r="J44" s="315"/>
      <c r="K44" s="315"/>
      <c r="L44" s="315"/>
      <c r="M44" s="315"/>
      <c r="N44" s="316"/>
      <c r="O44" s="227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9"/>
      <c r="AE44" s="226"/>
      <c r="AF44" s="226"/>
      <c r="AG44" s="226"/>
      <c r="AH44" s="226"/>
      <c r="AI44" s="226"/>
      <c r="AJ44" s="226"/>
      <c r="AK44" s="226"/>
      <c r="AL44" s="226"/>
      <c r="AM44" s="125"/>
      <c r="AN44" s="121"/>
      <c r="AO44" s="122"/>
      <c r="AP44" s="123"/>
      <c r="AQ44" s="123"/>
      <c r="AR44" s="124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6">
        <f t="shared" si="0"/>
        <v>0</v>
      </c>
      <c r="BF44" s="207"/>
      <c r="BG44" s="207"/>
      <c r="BH44" s="208"/>
      <c r="BI44" s="209"/>
      <c r="BJ44" s="210"/>
      <c r="BK44" s="210"/>
      <c r="BL44" s="211"/>
      <c r="BM44" s="212"/>
      <c r="BN44" s="212"/>
      <c r="BO44" s="212"/>
      <c r="BP44" s="212"/>
      <c r="BQ44" s="213">
        <f t="shared" si="1"/>
        <v>0</v>
      </c>
      <c r="BR44" s="213"/>
      <c r="BS44" s="213"/>
      <c r="BT44" s="213"/>
      <c r="BU44" s="217"/>
      <c r="BV44" s="218"/>
      <c r="BW44" s="218"/>
      <c r="BX44" s="219"/>
      <c r="BY44" s="186"/>
      <c r="BZ44" s="187"/>
      <c r="CA44" s="188"/>
      <c r="CB44" s="141">
        <f t="shared" si="5"/>
        <v>0</v>
      </c>
      <c r="CC44" s="142"/>
      <c r="CD44" s="142"/>
      <c r="CE44" s="143"/>
      <c r="CF44" s="141">
        <f t="shared" si="6"/>
        <v>0</v>
      </c>
      <c r="CG44" s="142"/>
      <c r="CH44" s="142"/>
      <c r="CI44" s="143"/>
      <c r="CJ44" s="97">
        <f t="shared" si="7"/>
        <v>0</v>
      </c>
      <c r="CK44" s="22"/>
      <c r="CL44" s="12"/>
      <c r="CM44" s="78">
        <f t="shared" si="8"/>
        <v>0</v>
      </c>
      <c r="CN44" s="13">
        <f t="shared" si="9"/>
        <v>0</v>
      </c>
      <c r="CO44" s="13">
        <f t="shared" si="10"/>
        <v>0</v>
      </c>
      <c r="CP44" s="13">
        <f t="shared" si="11"/>
        <v>0</v>
      </c>
      <c r="CQ44" s="12"/>
      <c r="CR44" s="12"/>
      <c r="CS44" s="78">
        <f t="shared" si="12"/>
        <v>0</v>
      </c>
      <c r="CT44" s="13">
        <f t="shared" si="13"/>
        <v>0</v>
      </c>
      <c r="CU44" s="13">
        <f t="shared" si="14"/>
        <v>0</v>
      </c>
      <c r="CV44" s="13">
        <f t="shared" si="15"/>
        <v>0</v>
      </c>
      <c r="CW44" s="12"/>
      <c r="CX44" s="12"/>
      <c r="CY44" s="78">
        <f t="shared" si="16"/>
        <v>0</v>
      </c>
      <c r="CZ44" s="13">
        <f t="shared" si="17"/>
        <v>0</v>
      </c>
      <c r="DA44" s="13">
        <f t="shared" si="18"/>
        <v>0</v>
      </c>
      <c r="DB44" s="13">
        <f t="shared" si="19"/>
        <v>0</v>
      </c>
      <c r="DC44" s="12"/>
      <c r="DD44" s="12"/>
      <c r="DE44" s="78">
        <f t="shared" si="20"/>
        <v>0</v>
      </c>
      <c r="DF44" s="13">
        <f t="shared" si="21"/>
        <v>0</v>
      </c>
      <c r="DG44" s="13">
        <f t="shared" si="22"/>
        <v>0</v>
      </c>
      <c r="DH44" s="13">
        <f t="shared" si="23"/>
        <v>0</v>
      </c>
      <c r="DI44" s="12"/>
      <c r="DJ44" s="12"/>
      <c r="DK44" s="78">
        <f t="shared" si="24"/>
        <v>0</v>
      </c>
      <c r="DL44" s="13">
        <f t="shared" si="25"/>
        <v>0</v>
      </c>
      <c r="DM44" s="13">
        <f t="shared" si="26"/>
        <v>0</v>
      </c>
      <c r="DN44" s="13">
        <f t="shared" si="27"/>
        <v>0</v>
      </c>
      <c r="DO44" s="12"/>
      <c r="DP44" s="12"/>
      <c r="DQ44" s="78">
        <f t="shared" si="44"/>
        <v>0</v>
      </c>
      <c r="DR44" s="13">
        <f t="shared" si="28"/>
        <v>0</v>
      </c>
      <c r="DS44" s="13">
        <f t="shared" si="29"/>
        <v>0</v>
      </c>
      <c r="DT44" s="13">
        <f t="shared" si="30"/>
        <v>0</v>
      </c>
      <c r="DU44" s="12"/>
      <c r="DV44" s="12"/>
      <c r="DW44" s="78">
        <f t="shared" si="31"/>
        <v>0</v>
      </c>
      <c r="DX44" s="13">
        <f t="shared" si="32"/>
        <v>0</v>
      </c>
      <c r="DY44" s="13">
        <f t="shared" si="33"/>
        <v>0</v>
      </c>
      <c r="DZ44" s="13">
        <f t="shared" si="34"/>
        <v>0</v>
      </c>
      <c r="EA44" s="12"/>
      <c r="EB44" s="12"/>
      <c r="EC44" s="78">
        <f t="shared" si="35"/>
        <v>0</v>
      </c>
      <c r="ED44" s="13">
        <f t="shared" si="36"/>
        <v>0</v>
      </c>
      <c r="EE44" s="13">
        <f t="shared" si="37"/>
        <v>0</v>
      </c>
      <c r="EF44" s="13">
        <f t="shared" si="38"/>
        <v>0</v>
      </c>
      <c r="EG44" s="12"/>
      <c r="EH44" s="12"/>
      <c r="EI44" s="78">
        <f t="shared" si="39"/>
        <v>0</v>
      </c>
      <c r="EJ44" s="13">
        <f t="shared" si="40"/>
        <v>0</v>
      </c>
      <c r="EK44" s="13">
        <f t="shared" si="41"/>
        <v>0</v>
      </c>
      <c r="EL44" s="13">
        <f t="shared" si="42"/>
        <v>0</v>
      </c>
      <c r="EM44" s="13">
        <f t="shared" si="43"/>
        <v>0</v>
      </c>
      <c r="EN44" s="13">
        <f t="shared" si="2"/>
        <v>0</v>
      </c>
      <c r="EO44" s="13">
        <f t="shared" si="3"/>
        <v>0</v>
      </c>
      <c r="EP44" s="15">
        <f t="shared" si="4"/>
        <v>0</v>
      </c>
    </row>
    <row r="45" spans="2:146">
      <c r="B45" s="297"/>
      <c r="C45" s="298"/>
      <c r="D45" s="298"/>
      <c r="E45" s="298"/>
      <c r="F45" s="299"/>
      <c r="G45" s="300"/>
      <c r="H45" s="301"/>
      <c r="I45" s="314"/>
      <c r="J45" s="315"/>
      <c r="K45" s="315"/>
      <c r="L45" s="315"/>
      <c r="M45" s="315"/>
      <c r="N45" s="316"/>
      <c r="O45" s="227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9"/>
      <c r="AE45" s="226"/>
      <c r="AF45" s="226"/>
      <c r="AG45" s="226"/>
      <c r="AH45" s="226"/>
      <c r="AI45" s="226"/>
      <c r="AJ45" s="226"/>
      <c r="AK45" s="226"/>
      <c r="AL45" s="226"/>
      <c r="AM45" s="125"/>
      <c r="AN45" s="121"/>
      <c r="AO45" s="122"/>
      <c r="AP45" s="123"/>
      <c r="AQ45" s="123"/>
      <c r="AR45" s="124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6">
        <f t="shared" si="0"/>
        <v>0</v>
      </c>
      <c r="BF45" s="207"/>
      <c r="BG45" s="207"/>
      <c r="BH45" s="208"/>
      <c r="BI45" s="209"/>
      <c r="BJ45" s="210"/>
      <c r="BK45" s="210"/>
      <c r="BL45" s="211"/>
      <c r="BM45" s="212"/>
      <c r="BN45" s="212"/>
      <c r="BO45" s="212"/>
      <c r="BP45" s="212"/>
      <c r="BQ45" s="213">
        <f t="shared" si="1"/>
        <v>0</v>
      </c>
      <c r="BR45" s="213"/>
      <c r="BS45" s="213"/>
      <c r="BT45" s="213"/>
      <c r="BU45" s="214"/>
      <c r="BV45" s="215"/>
      <c r="BW45" s="215"/>
      <c r="BX45" s="216"/>
      <c r="BY45" s="186"/>
      <c r="BZ45" s="187"/>
      <c r="CA45" s="188"/>
      <c r="CB45" s="141">
        <f t="shared" si="5"/>
        <v>0</v>
      </c>
      <c r="CC45" s="142"/>
      <c r="CD45" s="142"/>
      <c r="CE45" s="143"/>
      <c r="CF45" s="141">
        <f t="shared" si="6"/>
        <v>0</v>
      </c>
      <c r="CG45" s="142"/>
      <c r="CH45" s="142"/>
      <c r="CI45" s="143"/>
      <c r="CJ45" s="97">
        <f t="shared" si="7"/>
        <v>0</v>
      </c>
      <c r="CK45" s="22"/>
      <c r="CL45" s="12"/>
      <c r="CM45" s="78">
        <f t="shared" si="8"/>
        <v>0</v>
      </c>
      <c r="CN45" s="13">
        <f t="shared" si="9"/>
        <v>0</v>
      </c>
      <c r="CO45" s="13">
        <f t="shared" si="10"/>
        <v>0</v>
      </c>
      <c r="CP45" s="13">
        <f t="shared" si="11"/>
        <v>0</v>
      </c>
      <c r="CQ45" s="12"/>
      <c r="CR45" s="12"/>
      <c r="CS45" s="78">
        <f t="shared" si="12"/>
        <v>0</v>
      </c>
      <c r="CT45" s="13">
        <f t="shared" si="13"/>
        <v>0</v>
      </c>
      <c r="CU45" s="13">
        <f t="shared" si="14"/>
        <v>0</v>
      </c>
      <c r="CV45" s="13">
        <f t="shared" si="15"/>
        <v>0</v>
      </c>
      <c r="CW45" s="12"/>
      <c r="CX45" s="12"/>
      <c r="CY45" s="78">
        <f t="shared" si="16"/>
        <v>0</v>
      </c>
      <c r="CZ45" s="13">
        <f t="shared" si="17"/>
        <v>0</v>
      </c>
      <c r="DA45" s="13">
        <f t="shared" si="18"/>
        <v>0</v>
      </c>
      <c r="DB45" s="13">
        <f t="shared" si="19"/>
        <v>0</v>
      </c>
      <c r="DC45" s="12"/>
      <c r="DD45" s="12"/>
      <c r="DE45" s="78">
        <f t="shared" si="20"/>
        <v>0</v>
      </c>
      <c r="DF45" s="13">
        <f t="shared" si="21"/>
        <v>0</v>
      </c>
      <c r="DG45" s="13">
        <f t="shared" si="22"/>
        <v>0</v>
      </c>
      <c r="DH45" s="13">
        <f t="shared" si="23"/>
        <v>0</v>
      </c>
      <c r="DI45" s="12"/>
      <c r="DJ45" s="12"/>
      <c r="DK45" s="78">
        <f t="shared" si="24"/>
        <v>0</v>
      </c>
      <c r="DL45" s="13">
        <f t="shared" si="25"/>
        <v>0</v>
      </c>
      <c r="DM45" s="13">
        <f t="shared" si="26"/>
        <v>0</v>
      </c>
      <c r="DN45" s="13">
        <f t="shared" si="27"/>
        <v>0</v>
      </c>
      <c r="DO45" s="12"/>
      <c r="DP45" s="12"/>
      <c r="DQ45" s="78">
        <f t="shared" si="44"/>
        <v>0</v>
      </c>
      <c r="DR45" s="13">
        <f t="shared" si="28"/>
        <v>0</v>
      </c>
      <c r="DS45" s="13">
        <f t="shared" si="29"/>
        <v>0</v>
      </c>
      <c r="DT45" s="13">
        <f t="shared" si="30"/>
        <v>0</v>
      </c>
      <c r="DU45" s="12"/>
      <c r="DV45" s="12"/>
      <c r="DW45" s="78">
        <f t="shared" si="31"/>
        <v>0</v>
      </c>
      <c r="DX45" s="13">
        <f t="shared" si="32"/>
        <v>0</v>
      </c>
      <c r="DY45" s="13">
        <f t="shared" si="33"/>
        <v>0</v>
      </c>
      <c r="DZ45" s="13">
        <f t="shared" si="34"/>
        <v>0</v>
      </c>
      <c r="EA45" s="12"/>
      <c r="EB45" s="12"/>
      <c r="EC45" s="78">
        <f t="shared" si="35"/>
        <v>0</v>
      </c>
      <c r="ED45" s="13">
        <f t="shared" si="36"/>
        <v>0</v>
      </c>
      <c r="EE45" s="13">
        <f t="shared" si="37"/>
        <v>0</v>
      </c>
      <c r="EF45" s="13">
        <f t="shared" si="38"/>
        <v>0</v>
      </c>
      <c r="EG45" s="12"/>
      <c r="EH45" s="12"/>
      <c r="EI45" s="78">
        <f t="shared" si="39"/>
        <v>0</v>
      </c>
      <c r="EJ45" s="13">
        <f t="shared" si="40"/>
        <v>0</v>
      </c>
      <c r="EK45" s="13">
        <f t="shared" si="41"/>
        <v>0</v>
      </c>
      <c r="EL45" s="13">
        <f t="shared" si="42"/>
        <v>0</v>
      </c>
      <c r="EM45" s="13">
        <f t="shared" si="43"/>
        <v>0</v>
      </c>
      <c r="EN45" s="13">
        <f t="shared" si="2"/>
        <v>0</v>
      </c>
      <c r="EO45" s="13">
        <f t="shared" si="3"/>
        <v>0</v>
      </c>
      <c r="EP45" s="15">
        <f t="shared" si="4"/>
        <v>0</v>
      </c>
    </row>
    <row r="46" spans="2:146">
      <c r="B46" s="297"/>
      <c r="C46" s="298"/>
      <c r="D46" s="298"/>
      <c r="E46" s="298"/>
      <c r="F46" s="299"/>
      <c r="G46" s="300"/>
      <c r="H46" s="301"/>
      <c r="I46" s="314"/>
      <c r="J46" s="315"/>
      <c r="K46" s="315"/>
      <c r="L46" s="315"/>
      <c r="M46" s="315"/>
      <c r="N46" s="316"/>
      <c r="O46" s="227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9"/>
      <c r="AE46" s="226"/>
      <c r="AF46" s="226"/>
      <c r="AG46" s="226"/>
      <c r="AH46" s="226"/>
      <c r="AI46" s="226"/>
      <c r="AJ46" s="226"/>
      <c r="AK46" s="226"/>
      <c r="AL46" s="226"/>
      <c r="AM46" s="125"/>
      <c r="AN46" s="121"/>
      <c r="AO46" s="122"/>
      <c r="AP46" s="123"/>
      <c r="AQ46" s="123"/>
      <c r="AR46" s="124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6">
        <f t="shared" si="0"/>
        <v>0</v>
      </c>
      <c r="BF46" s="207"/>
      <c r="BG46" s="207"/>
      <c r="BH46" s="208"/>
      <c r="BI46" s="209"/>
      <c r="BJ46" s="210"/>
      <c r="BK46" s="210"/>
      <c r="BL46" s="211"/>
      <c r="BM46" s="212"/>
      <c r="BN46" s="212"/>
      <c r="BO46" s="212"/>
      <c r="BP46" s="212"/>
      <c r="BQ46" s="213">
        <f t="shared" si="1"/>
        <v>0</v>
      </c>
      <c r="BR46" s="213"/>
      <c r="BS46" s="213"/>
      <c r="BT46" s="213"/>
      <c r="BU46" s="214"/>
      <c r="BV46" s="215"/>
      <c r="BW46" s="215"/>
      <c r="BX46" s="216"/>
      <c r="BY46" s="186"/>
      <c r="BZ46" s="187"/>
      <c r="CA46" s="188"/>
      <c r="CB46" s="141">
        <f t="shared" si="5"/>
        <v>0</v>
      </c>
      <c r="CC46" s="142"/>
      <c r="CD46" s="142"/>
      <c r="CE46" s="143"/>
      <c r="CF46" s="141">
        <f t="shared" si="6"/>
        <v>0</v>
      </c>
      <c r="CG46" s="142"/>
      <c r="CH46" s="142"/>
      <c r="CI46" s="143"/>
      <c r="CJ46" s="97">
        <f t="shared" si="7"/>
        <v>0</v>
      </c>
      <c r="CK46" s="22"/>
      <c r="CL46" s="12"/>
      <c r="CM46" s="78">
        <f t="shared" si="8"/>
        <v>0</v>
      </c>
      <c r="CN46" s="13">
        <f t="shared" si="9"/>
        <v>0</v>
      </c>
      <c r="CO46" s="13">
        <f t="shared" si="10"/>
        <v>0</v>
      </c>
      <c r="CP46" s="13">
        <f t="shared" si="11"/>
        <v>0</v>
      </c>
      <c r="CQ46" s="12"/>
      <c r="CR46" s="12"/>
      <c r="CS46" s="78">
        <f t="shared" si="12"/>
        <v>0</v>
      </c>
      <c r="CT46" s="13">
        <f t="shared" si="13"/>
        <v>0</v>
      </c>
      <c r="CU46" s="13">
        <f t="shared" si="14"/>
        <v>0</v>
      </c>
      <c r="CV46" s="13">
        <f t="shared" si="15"/>
        <v>0</v>
      </c>
      <c r="CW46" s="12"/>
      <c r="CX46" s="12"/>
      <c r="CY46" s="78">
        <f t="shared" si="16"/>
        <v>0</v>
      </c>
      <c r="CZ46" s="13">
        <f t="shared" si="17"/>
        <v>0</v>
      </c>
      <c r="DA46" s="13">
        <f t="shared" si="18"/>
        <v>0</v>
      </c>
      <c r="DB46" s="13">
        <f t="shared" si="19"/>
        <v>0</v>
      </c>
      <c r="DC46" s="12"/>
      <c r="DD46" s="12"/>
      <c r="DE46" s="78">
        <f t="shared" si="20"/>
        <v>0</v>
      </c>
      <c r="DF46" s="13">
        <f t="shared" si="21"/>
        <v>0</v>
      </c>
      <c r="DG46" s="13">
        <f t="shared" si="22"/>
        <v>0</v>
      </c>
      <c r="DH46" s="13">
        <f t="shared" si="23"/>
        <v>0</v>
      </c>
      <c r="DI46" s="12"/>
      <c r="DJ46" s="12"/>
      <c r="DK46" s="78">
        <f t="shared" si="24"/>
        <v>0</v>
      </c>
      <c r="DL46" s="13">
        <f t="shared" si="25"/>
        <v>0</v>
      </c>
      <c r="DM46" s="13">
        <f t="shared" si="26"/>
        <v>0</v>
      </c>
      <c r="DN46" s="13">
        <f t="shared" si="27"/>
        <v>0</v>
      </c>
      <c r="DO46" s="12"/>
      <c r="DP46" s="12"/>
      <c r="DQ46" s="78">
        <f t="shared" si="44"/>
        <v>0</v>
      </c>
      <c r="DR46" s="13">
        <f t="shared" si="28"/>
        <v>0</v>
      </c>
      <c r="DS46" s="13">
        <f t="shared" si="29"/>
        <v>0</v>
      </c>
      <c r="DT46" s="13">
        <f t="shared" si="30"/>
        <v>0</v>
      </c>
      <c r="DU46" s="12"/>
      <c r="DV46" s="12"/>
      <c r="DW46" s="78">
        <f t="shared" si="31"/>
        <v>0</v>
      </c>
      <c r="DX46" s="13">
        <f t="shared" si="32"/>
        <v>0</v>
      </c>
      <c r="DY46" s="13">
        <f t="shared" si="33"/>
        <v>0</v>
      </c>
      <c r="DZ46" s="13">
        <f t="shared" si="34"/>
        <v>0</v>
      </c>
      <c r="EA46" s="12"/>
      <c r="EB46" s="12"/>
      <c r="EC46" s="78">
        <f t="shared" si="35"/>
        <v>0</v>
      </c>
      <c r="ED46" s="13">
        <f t="shared" si="36"/>
        <v>0</v>
      </c>
      <c r="EE46" s="13">
        <f t="shared" si="37"/>
        <v>0</v>
      </c>
      <c r="EF46" s="13">
        <f t="shared" si="38"/>
        <v>0</v>
      </c>
      <c r="EG46" s="12"/>
      <c r="EH46" s="12"/>
      <c r="EI46" s="78">
        <f t="shared" si="39"/>
        <v>0</v>
      </c>
      <c r="EJ46" s="13">
        <f t="shared" si="40"/>
        <v>0</v>
      </c>
      <c r="EK46" s="13">
        <f t="shared" si="41"/>
        <v>0</v>
      </c>
      <c r="EL46" s="13">
        <f t="shared" si="42"/>
        <v>0</v>
      </c>
      <c r="EM46" s="13">
        <f t="shared" si="43"/>
        <v>0</v>
      </c>
      <c r="EN46" s="13">
        <f t="shared" si="2"/>
        <v>0</v>
      </c>
      <c r="EO46" s="13">
        <f t="shared" si="3"/>
        <v>0</v>
      </c>
      <c r="EP46" s="15">
        <f t="shared" si="4"/>
        <v>0</v>
      </c>
    </row>
    <row r="47" spans="2:146" ht="14.25" thickBot="1">
      <c r="B47" s="364"/>
      <c r="C47" s="365"/>
      <c r="D47" s="365"/>
      <c r="E47" s="365"/>
      <c r="F47" s="367"/>
      <c r="G47" s="368"/>
      <c r="H47" s="369"/>
      <c r="I47" s="373"/>
      <c r="J47" s="374"/>
      <c r="K47" s="374"/>
      <c r="L47" s="374"/>
      <c r="M47" s="374"/>
      <c r="N47" s="375"/>
      <c r="O47" s="376"/>
      <c r="P47" s="377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77"/>
      <c r="AD47" s="378"/>
      <c r="AE47" s="366"/>
      <c r="AF47" s="366"/>
      <c r="AG47" s="366"/>
      <c r="AH47" s="366"/>
      <c r="AI47" s="366"/>
      <c r="AJ47" s="366"/>
      <c r="AK47" s="366"/>
      <c r="AL47" s="366"/>
      <c r="AM47" s="131"/>
      <c r="AN47" s="132"/>
      <c r="AO47" s="133"/>
      <c r="AP47" s="134"/>
      <c r="AQ47" s="134"/>
      <c r="AR47" s="135"/>
      <c r="AS47" s="204"/>
      <c r="AT47" s="204"/>
      <c r="AU47" s="204"/>
      <c r="AV47" s="204"/>
      <c r="AW47" s="205"/>
      <c r="AX47" s="205"/>
      <c r="AY47" s="205"/>
      <c r="AZ47" s="205"/>
      <c r="BA47" s="205"/>
      <c r="BB47" s="205"/>
      <c r="BC47" s="205"/>
      <c r="BD47" s="205"/>
      <c r="BE47" s="206">
        <f t="shared" si="0"/>
        <v>0</v>
      </c>
      <c r="BF47" s="207"/>
      <c r="BG47" s="207"/>
      <c r="BH47" s="208"/>
      <c r="BI47" s="209"/>
      <c r="BJ47" s="210"/>
      <c r="BK47" s="210"/>
      <c r="BL47" s="211"/>
      <c r="BM47" s="212"/>
      <c r="BN47" s="212"/>
      <c r="BO47" s="212"/>
      <c r="BP47" s="212"/>
      <c r="BQ47" s="213">
        <f t="shared" si="1"/>
        <v>0</v>
      </c>
      <c r="BR47" s="213"/>
      <c r="BS47" s="213"/>
      <c r="BT47" s="213"/>
      <c r="BU47" s="214"/>
      <c r="BV47" s="215"/>
      <c r="BW47" s="215"/>
      <c r="BX47" s="216"/>
      <c r="BY47" s="186"/>
      <c r="BZ47" s="187"/>
      <c r="CA47" s="188"/>
      <c r="CB47" s="144">
        <f t="shared" si="5"/>
        <v>0</v>
      </c>
      <c r="CC47" s="145"/>
      <c r="CD47" s="145"/>
      <c r="CE47" s="146"/>
      <c r="CF47" s="144">
        <f t="shared" si="6"/>
        <v>0</v>
      </c>
      <c r="CG47" s="145"/>
      <c r="CH47" s="145"/>
      <c r="CI47" s="146"/>
      <c r="CJ47" s="97">
        <f t="shared" si="7"/>
        <v>0</v>
      </c>
      <c r="CK47" s="23"/>
      <c r="CL47" s="16"/>
      <c r="CM47" s="78">
        <f t="shared" si="8"/>
        <v>0</v>
      </c>
      <c r="CN47" s="13">
        <f t="shared" si="9"/>
        <v>0</v>
      </c>
      <c r="CO47" s="13">
        <f t="shared" si="10"/>
        <v>0</v>
      </c>
      <c r="CP47" s="13">
        <f t="shared" si="11"/>
        <v>0</v>
      </c>
      <c r="CQ47" s="16"/>
      <c r="CR47" s="16"/>
      <c r="CS47" s="78">
        <f t="shared" si="12"/>
        <v>0</v>
      </c>
      <c r="CT47" s="13">
        <f t="shared" si="13"/>
        <v>0</v>
      </c>
      <c r="CU47" s="13">
        <f t="shared" si="14"/>
        <v>0</v>
      </c>
      <c r="CV47" s="13">
        <f t="shared" si="15"/>
        <v>0</v>
      </c>
      <c r="CW47" s="16"/>
      <c r="CX47" s="16"/>
      <c r="CY47" s="78">
        <f t="shared" si="16"/>
        <v>0</v>
      </c>
      <c r="CZ47" s="13">
        <f t="shared" si="17"/>
        <v>0</v>
      </c>
      <c r="DA47" s="13">
        <f t="shared" si="18"/>
        <v>0</v>
      </c>
      <c r="DB47" s="13">
        <f t="shared" si="19"/>
        <v>0</v>
      </c>
      <c r="DC47" s="16"/>
      <c r="DD47" s="16"/>
      <c r="DE47" s="78">
        <f t="shared" si="20"/>
        <v>0</v>
      </c>
      <c r="DF47" s="13">
        <f t="shared" si="21"/>
        <v>0</v>
      </c>
      <c r="DG47" s="13">
        <f t="shared" si="22"/>
        <v>0</v>
      </c>
      <c r="DH47" s="13">
        <f t="shared" si="23"/>
        <v>0</v>
      </c>
      <c r="DI47" s="35"/>
      <c r="DJ47" s="35"/>
      <c r="DK47" s="78">
        <f t="shared" si="24"/>
        <v>0</v>
      </c>
      <c r="DL47" s="13">
        <f t="shared" si="25"/>
        <v>0</v>
      </c>
      <c r="DM47" s="13">
        <f t="shared" si="26"/>
        <v>0</v>
      </c>
      <c r="DN47" s="13">
        <f t="shared" si="27"/>
        <v>0</v>
      </c>
      <c r="DO47" s="16"/>
      <c r="DP47" s="16"/>
      <c r="DQ47" s="78">
        <f t="shared" si="44"/>
        <v>0</v>
      </c>
      <c r="DR47" s="13">
        <f t="shared" si="28"/>
        <v>0</v>
      </c>
      <c r="DS47" s="13">
        <f t="shared" si="29"/>
        <v>0</v>
      </c>
      <c r="DT47" s="13">
        <f t="shared" si="30"/>
        <v>0</v>
      </c>
      <c r="DU47" s="16"/>
      <c r="DV47" s="16"/>
      <c r="DW47" s="79">
        <f t="shared" si="31"/>
        <v>0</v>
      </c>
      <c r="DX47" s="17">
        <f t="shared" si="32"/>
        <v>0</v>
      </c>
      <c r="DY47" s="17">
        <f t="shared" si="33"/>
        <v>0</v>
      </c>
      <c r="DZ47" s="17">
        <f t="shared" si="34"/>
        <v>0</v>
      </c>
      <c r="EA47" s="16"/>
      <c r="EB47" s="16"/>
      <c r="EC47" s="79">
        <f t="shared" si="35"/>
        <v>0</v>
      </c>
      <c r="ED47" s="17">
        <f t="shared" si="36"/>
        <v>0</v>
      </c>
      <c r="EE47" s="17">
        <f t="shared" si="37"/>
        <v>0</v>
      </c>
      <c r="EF47" s="17">
        <f t="shared" si="38"/>
        <v>0</v>
      </c>
      <c r="EG47" s="16"/>
      <c r="EH47" s="35"/>
      <c r="EI47" s="80">
        <f t="shared" si="39"/>
        <v>0</v>
      </c>
      <c r="EJ47" s="36">
        <f t="shared" si="40"/>
        <v>0</v>
      </c>
      <c r="EK47" s="36">
        <f t="shared" si="41"/>
        <v>0</v>
      </c>
      <c r="EL47" s="36">
        <f t="shared" si="42"/>
        <v>0</v>
      </c>
      <c r="EM47" s="13">
        <f t="shared" si="43"/>
        <v>0</v>
      </c>
      <c r="EN47" s="13">
        <f t="shared" si="2"/>
        <v>0</v>
      </c>
      <c r="EO47" s="13">
        <f t="shared" si="3"/>
        <v>0</v>
      </c>
      <c r="EP47" s="17">
        <f t="shared" si="4"/>
        <v>0</v>
      </c>
    </row>
    <row r="48" spans="2:146" ht="18.75" thickTop="1" thickBot="1">
      <c r="B48" s="370">
        <f>COUNTA(B23:E47)</f>
        <v>0</v>
      </c>
      <c r="C48" s="371"/>
      <c r="D48" s="371"/>
      <c r="E48" s="372"/>
      <c r="F48" s="70"/>
      <c r="G48" s="70"/>
      <c r="H48" s="70"/>
      <c r="AA48" s="71"/>
      <c r="AE48" s="363">
        <f>COUNTIF(AE23:AH47,"○")</f>
        <v>8</v>
      </c>
      <c r="AF48" s="363"/>
      <c r="AG48" s="363"/>
      <c r="AH48" s="363"/>
      <c r="AI48" s="363">
        <f>COUNTIF(AI23:AL47,"○")</f>
        <v>0</v>
      </c>
      <c r="AJ48" s="363"/>
      <c r="AK48" s="363"/>
      <c r="AL48" s="363"/>
      <c r="AM48" s="180" t="s">
        <v>30</v>
      </c>
      <c r="AN48" s="181"/>
      <c r="AO48" s="181"/>
      <c r="AP48" s="181"/>
      <c r="AQ48" s="181"/>
      <c r="AR48" s="182"/>
      <c r="AS48" s="162">
        <f>SUM(AS23:AV47)</f>
        <v>3600</v>
      </c>
      <c r="AT48" s="163"/>
      <c r="AU48" s="163"/>
      <c r="AV48" s="164"/>
      <c r="AW48" s="162">
        <f>SUM(AW23:AZ47)</f>
        <v>360000</v>
      </c>
      <c r="AX48" s="163"/>
      <c r="AY48" s="163"/>
      <c r="AZ48" s="164"/>
      <c r="BA48" s="162">
        <f>SUM(BA23:BD47)</f>
        <v>4500</v>
      </c>
      <c r="BB48" s="163"/>
      <c r="BC48" s="163"/>
      <c r="BD48" s="164"/>
      <c r="BE48" s="162">
        <f>SUM(BE23:BH47)</f>
        <v>355500</v>
      </c>
      <c r="BF48" s="163"/>
      <c r="BG48" s="163"/>
      <c r="BH48" s="164"/>
      <c r="BI48" s="162">
        <f>COUNTIF(BI23:BI47,"〇")</f>
        <v>6</v>
      </c>
      <c r="BJ48" s="163">
        <f>COUNTIF(BJ30:BJ47,"○")</f>
        <v>0</v>
      </c>
      <c r="BK48" s="163">
        <f>COUNTIF(BK30:BK47,"○")</f>
        <v>0</v>
      </c>
      <c r="BL48" s="164">
        <f>COUNTIF(BL30:BL47,"○")</f>
        <v>0</v>
      </c>
      <c r="BM48" s="162">
        <f t="shared" ref="BM48" si="45">SUM(BM23:BP47)</f>
        <v>213500</v>
      </c>
      <c r="BN48" s="163"/>
      <c r="BO48" s="163"/>
      <c r="BP48" s="164"/>
      <c r="BQ48" s="162">
        <f t="shared" ref="BQ48" si="46">SUM(BQ23:BT47)</f>
        <v>142000</v>
      </c>
      <c r="BR48" s="163"/>
      <c r="BS48" s="163"/>
      <c r="BT48" s="164"/>
      <c r="BU48" s="162">
        <f>SUM(BU23:BX47)</f>
        <v>360000</v>
      </c>
      <c r="BV48" s="163"/>
      <c r="BW48" s="163"/>
      <c r="BX48" s="164"/>
      <c r="BY48" s="189" t="s">
        <v>23</v>
      </c>
      <c r="BZ48" s="190"/>
      <c r="CA48" s="191"/>
      <c r="CB48" s="138">
        <f>SUM(CB23:CE47)</f>
        <v>218000</v>
      </c>
      <c r="CC48" s="139"/>
      <c r="CD48" s="139"/>
      <c r="CE48" s="140"/>
      <c r="CF48" s="138">
        <f>SUM(CF23:CI47)</f>
        <v>142000</v>
      </c>
      <c r="CG48" s="139"/>
      <c r="CH48" s="139"/>
      <c r="CI48" s="140"/>
      <c r="CJ48" s="98">
        <f>SUM(CJ23:CJ47)</f>
        <v>360000</v>
      </c>
      <c r="CK48" s="32"/>
      <c r="CL48" s="33">
        <f>SUM(CL23:CL47)</f>
        <v>70</v>
      </c>
      <c r="CM48" s="28">
        <f>SUM(CM23:CM47)</f>
        <v>56</v>
      </c>
      <c r="CN48" s="28">
        <f>SUM(CN23:CN47)</f>
        <v>2960</v>
      </c>
      <c r="CO48" s="28">
        <f>SUM(CO23:CO47)</f>
        <v>1480</v>
      </c>
      <c r="CP48" s="28">
        <f>SUM(CP23:CP47)</f>
        <v>1480</v>
      </c>
      <c r="CQ48" s="34"/>
      <c r="CR48" s="33">
        <f>SUM(CR23:CR47)</f>
        <v>20</v>
      </c>
      <c r="CS48" s="28">
        <f>SUM(CS23:CS47)</f>
        <v>14</v>
      </c>
      <c r="CT48" s="28">
        <f>SUM(CT23:CT47)</f>
        <v>420</v>
      </c>
      <c r="CU48" s="28">
        <f>SUM(CU23:CU47)</f>
        <v>210</v>
      </c>
      <c r="CV48" s="28">
        <f>SUM(CV23:CV47)</f>
        <v>210</v>
      </c>
      <c r="CW48" s="34"/>
      <c r="CX48" s="33">
        <f>SUM(CX23:CX47)</f>
        <v>20</v>
      </c>
      <c r="CY48" s="28">
        <f>SUM(CY23:CY47)</f>
        <v>18</v>
      </c>
      <c r="CZ48" s="28">
        <f>SUM(CZ23:CZ47)</f>
        <v>540</v>
      </c>
      <c r="DA48" s="28">
        <f>SUM(DA23:DA47)</f>
        <v>270</v>
      </c>
      <c r="DB48" s="28">
        <f>SUM(DB23:DB47)</f>
        <v>270</v>
      </c>
      <c r="DC48" s="34"/>
      <c r="DD48" s="33">
        <f>SUM(DD23:DD47)</f>
        <v>20</v>
      </c>
      <c r="DE48" s="28">
        <f>SUM(DE23:DE47)</f>
        <v>20</v>
      </c>
      <c r="DF48" s="28">
        <f>SUM(DF23:DF47)</f>
        <v>600</v>
      </c>
      <c r="DG48" s="28">
        <f>SUM(DG23:DG47)</f>
        <v>300</v>
      </c>
      <c r="DH48" s="28">
        <f>SUM(DH23:DH47)</f>
        <v>300</v>
      </c>
      <c r="DI48" s="34"/>
      <c r="DJ48" s="33">
        <f>SUM(DJ23:DJ47)</f>
        <v>20</v>
      </c>
      <c r="DK48" s="28">
        <f>SUM(DK23:DK47)</f>
        <v>18</v>
      </c>
      <c r="DL48" s="28">
        <f>SUM(DL23:DL47)</f>
        <v>540</v>
      </c>
      <c r="DM48" s="28">
        <f>SUM(DM23:DM47)</f>
        <v>270</v>
      </c>
      <c r="DN48" s="28">
        <f>SUM(DN23:DN47)</f>
        <v>270</v>
      </c>
      <c r="DO48" s="29"/>
      <c r="DP48" s="28">
        <f>SUM(DP23:DP47)</f>
        <v>320</v>
      </c>
      <c r="DQ48" s="28">
        <f>SUM(DQ23:DQ47)</f>
        <v>224</v>
      </c>
      <c r="DR48" s="28">
        <f>SUM(DR23:DR47)</f>
        <v>884</v>
      </c>
      <c r="DS48" s="28">
        <f>SUM(DS23:DS47)</f>
        <v>442</v>
      </c>
      <c r="DT48" s="28">
        <f>SUM(DT23:DT47)</f>
        <v>442</v>
      </c>
      <c r="DU48" s="29"/>
      <c r="DV48" s="28">
        <f>SUM(DV23:DV47)</f>
        <v>220</v>
      </c>
      <c r="DW48" s="28">
        <f>SUM(DW23:DW47)</f>
        <v>198</v>
      </c>
      <c r="DX48" s="28">
        <f>SUM(DX23:DX47)</f>
        <v>1034</v>
      </c>
      <c r="DY48" s="28">
        <f>SUM(DY23:DY47)</f>
        <v>517</v>
      </c>
      <c r="DZ48" s="28">
        <f>SUM(DZ23:DZ47)</f>
        <v>517</v>
      </c>
      <c r="EA48" s="29"/>
      <c r="EB48" s="28">
        <f t="shared" ref="EB48:EF48" si="47">SUM(EB23:EB47)</f>
        <v>274</v>
      </c>
      <c r="EC48" s="28">
        <f>SUM(EC23:EC47)</f>
        <v>219.20000000000002</v>
      </c>
      <c r="ED48" s="33">
        <f t="shared" si="47"/>
        <v>1268</v>
      </c>
      <c r="EE48" s="33">
        <f t="shared" si="47"/>
        <v>634</v>
      </c>
      <c r="EF48" s="33">
        <f t="shared" si="47"/>
        <v>634</v>
      </c>
      <c r="EG48" s="29"/>
      <c r="EH48" s="28">
        <f t="shared" ref="EH48" si="48">SUM(EH23:EH47)</f>
        <v>160</v>
      </c>
      <c r="EI48" s="28">
        <f>SUM(EI23:EI47)</f>
        <v>160</v>
      </c>
      <c r="EJ48" s="33">
        <f t="shared" ref="EJ48:EP48" si="49">SUM(EJ23:EJ47)</f>
        <v>1264</v>
      </c>
      <c r="EK48" s="33">
        <f t="shared" si="49"/>
        <v>632</v>
      </c>
      <c r="EL48" s="33">
        <f t="shared" si="49"/>
        <v>632</v>
      </c>
      <c r="EM48" s="33">
        <f t="shared" si="49"/>
        <v>9510</v>
      </c>
      <c r="EN48" s="33">
        <f t="shared" si="49"/>
        <v>4755</v>
      </c>
      <c r="EO48" s="33">
        <f t="shared" si="49"/>
        <v>4755</v>
      </c>
      <c r="EP48" s="37">
        <f t="shared" si="49"/>
        <v>213245</v>
      </c>
    </row>
    <row r="49" spans="12:146">
      <c r="AM49" s="168">
        <v>1.1499999999999999</v>
      </c>
      <c r="AN49" s="169"/>
      <c r="AO49" s="170"/>
      <c r="AP49" s="171" t="s">
        <v>21</v>
      </c>
      <c r="AQ49" s="172"/>
      <c r="AR49" s="173"/>
      <c r="AS49" s="195">
        <f>SUMPRODUCT(($AM$23:$AM$47="115%")*($AP$23:$AP$47="Ａ重油")*($AS$23:$AU$47))</f>
        <v>100</v>
      </c>
      <c r="AT49" s="196"/>
      <c r="AU49" s="196"/>
      <c r="AV49" s="197"/>
      <c r="AW49" s="195">
        <f>SUMPRODUCT(($AM$23:$AM$47="115%")*($AP$23:$AP$47="Ａ重油")*($AW$23:$AY$47))</f>
        <v>10000</v>
      </c>
      <c r="AX49" s="196"/>
      <c r="AY49" s="196"/>
      <c r="AZ49" s="197"/>
      <c r="BA49" s="195">
        <f>SUMPRODUCT(($AM$23:$AM$47="115%")*($AP$23:$AP$47="Ａ重油")*($BA$23:$BC$47))</f>
        <v>500</v>
      </c>
      <c r="BB49" s="196"/>
      <c r="BC49" s="196"/>
      <c r="BD49" s="197"/>
      <c r="BE49" s="195">
        <f>SUMPRODUCT(($AM$23:$AM$47="115%")*($AP$23:$AP$47="Ａ重油")*($BE$23:$BG$47))</f>
        <v>9500</v>
      </c>
      <c r="BF49" s="196"/>
      <c r="BG49" s="196"/>
      <c r="BH49" s="197"/>
      <c r="BI49" s="105"/>
      <c r="BJ49" s="106"/>
      <c r="BK49" s="106"/>
      <c r="BL49" s="107"/>
      <c r="BM49" s="195">
        <f>SUMPRODUCT(($AM$23:$AM$47="115%")*($AP$23:$AP$47="Ａ重油")*($BM$23:$BO$47))</f>
        <v>5000</v>
      </c>
      <c r="BN49" s="196"/>
      <c r="BO49" s="196"/>
      <c r="BP49" s="197"/>
      <c r="BQ49" s="195">
        <f>SUMPRODUCT(($AM$23:$AM$47="115%")*($AP$23:$AP$47="Ａ重油")*($BQ$23:$BS$47))</f>
        <v>4500</v>
      </c>
      <c r="BR49" s="196"/>
      <c r="BS49" s="196"/>
      <c r="BT49" s="197"/>
      <c r="BU49" s="195">
        <f>SUMPRODUCT(($AM$23:$AM$47="115%")*($AP$23:$AP$47="Ａ重油")*($BU$23:$BW$47))</f>
        <v>10000</v>
      </c>
      <c r="BV49" s="196"/>
      <c r="BW49" s="196"/>
      <c r="BX49" s="197"/>
      <c r="CK49" s="30" t="s">
        <v>83</v>
      </c>
      <c r="CL49" s="78">
        <f>SUMPRODUCT(($AM$23:$AM$47="115%")*($AP$23:$AP$47="Ａ重油")*($CK$23:$CK$47))</f>
        <v>10</v>
      </c>
      <c r="CM49" s="96">
        <f>SUMPRODUCT(($AM$23:$AM$47="115%")*($AP$23:$AP$47="Ａ重油")*(CM$23:CM$47))</f>
        <v>8</v>
      </c>
      <c r="CN49" s="96">
        <f t="shared" ref="CN49:CP49" si="50">SUMPRODUCT(($AM$23:$AM$47="115%")*($AP$23:$AP$47="Ａ重油")*(CN$23:CN$47))</f>
        <v>80</v>
      </c>
      <c r="CO49" s="96">
        <f t="shared" si="50"/>
        <v>40</v>
      </c>
      <c r="CP49" s="96">
        <f t="shared" si="50"/>
        <v>40</v>
      </c>
      <c r="CQ49" s="30" t="s">
        <v>83</v>
      </c>
      <c r="CR49" s="78">
        <f>SUMPRODUCT(($AM$23:$AM$47="115%")*($AP$23:$AP$47="Ａ重油")*($CK$23:$CK$47))</f>
        <v>10</v>
      </c>
      <c r="CS49" s="96">
        <f>SUMPRODUCT(($AM$23:$AM$47="115%")*($AP$23:$AP$47="Ａ重油")*(CS$23:CS$47))</f>
        <v>7</v>
      </c>
      <c r="CT49" s="96">
        <f t="shared" ref="CT49:CV49" si="51">SUMPRODUCT(($AM$23:$AM$47="115%")*($AP$23:$AP$47="Ａ重油")*(CT$23:CT$47))</f>
        <v>70</v>
      </c>
      <c r="CU49" s="96">
        <f t="shared" si="51"/>
        <v>35</v>
      </c>
      <c r="CV49" s="96">
        <f t="shared" si="51"/>
        <v>35</v>
      </c>
      <c r="CW49" s="30" t="s">
        <v>83</v>
      </c>
      <c r="CX49" s="78">
        <f>SUMPRODUCT(($AM$23:$AM$47="115%")*($AP$23:$AP$47="Ａ重油")*($CK$23:$CK$47))</f>
        <v>10</v>
      </c>
      <c r="CY49" s="96">
        <f>SUMPRODUCT(($AM$23:$AM$47="115%")*($AP$23:$AP$47="Ａ重油")*(CY$23:CY$47))</f>
        <v>9</v>
      </c>
      <c r="CZ49" s="96">
        <f t="shared" ref="CZ49:DB49" si="52">SUMPRODUCT(($AM$23:$AM$47="115%")*($AP$23:$AP$47="Ａ重油")*(CZ$23:CZ$47))</f>
        <v>90</v>
      </c>
      <c r="DA49" s="96">
        <f t="shared" si="52"/>
        <v>45</v>
      </c>
      <c r="DB49" s="96">
        <f t="shared" si="52"/>
        <v>45</v>
      </c>
      <c r="DC49" s="30" t="s">
        <v>83</v>
      </c>
      <c r="DD49" s="78">
        <f>SUMPRODUCT(($AM$23:$AM$47="115%")*($AP$23:$AP$47="Ａ重油")*($CK$23:$CK$47))</f>
        <v>10</v>
      </c>
      <c r="DE49" s="96">
        <f>SUMPRODUCT(($AM$23:$AM$47="115%")*($AP$23:$AP$47="Ａ重油")*(DE$23:DE$47))</f>
        <v>10</v>
      </c>
      <c r="DF49" s="96">
        <f t="shared" ref="DF49:DH49" si="53">SUMPRODUCT(($AM$23:$AM$47="115%")*($AP$23:$AP$47="Ａ重油")*(DF$23:DF$47))</f>
        <v>100</v>
      </c>
      <c r="DG49" s="96">
        <f t="shared" si="53"/>
        <v>50</v>
      </c>
      <c r="DH49" s="96">
        <f t="shared" si="53"/>
        <v>50</v>
      </c>
      <c r="DI49" s="30" t="s">
        <v>83</v>
      </c>
      <c r="DJ49" s="78">
        <f>SUMPRODUCT(($AM$23:$AM$47="115%")*($AP$23:$AP$47="Ａ重油")*($CK$23:$CK$47))</f>
        <v>10</v>
      </c>
      <c r="DK49" s="96">
        <f>SUMPRODUCT(($AM$23:$AM$47="115%")*($AP$23:$AP$47="Ａ重油")*(DK$23:DK$47))</f>
        <v>9</v>
      </c>
      <c r="DL49" s="96">
        <f t="shared" ref="DL49:DN49" si="54">SUMPRODUCT(($AM$23:$AM$47="115%")*($AP$23:$AP$47="Ａ重油")*(DL$23:DL$47))</f>
        <v>90</v>
      </c>
      <c r="DM49" s="96">
        <f t="shared" si="54"/>
        <v>45</v>
      </c>
      <c r="DN49" s="96">
        <f t="shared" si="54"/>
        <v>45</v>
      </c>
      <c r="DO49" s="26" t="s">
        <v>83</v>
      </c>
      <c r="DP49" s="78">
        <f>SUMPRODUCT(($AM$23:$AM$47="115%")*($AP$23:$AP$47="Ａ重油")*($CK$23:$CK$47))</f>
        <v>10</v>
      </c>
      <c r="DQ49" s="96">
        <f>SUMPRODUCT(($AM$23:$AM$47="115%")*($AP$23:$AP$47="Ａ重油")*(DQ$23:DQ$47))</f>
        <v>73.5</v>
      </c>
      <c r="DR49" s="96">
        <f t="shared" ref="DR49:DT49" si="55">SUMPRODUCT(($AM$23:$AM$47="115%")*($AP$23:$AP$47="Ａ重油")*(DR$23:DR$47))</f>
        <v>176</v>
      </c>
      <c r="DS49" s="96">
        <f t="shared" si="55"/>
        <v>88</v>
      </c>
      <c r="DT49" s="96">
        <f t="shared" si="55"/>
        <v>88</v>
      </c>
      <c r="DU49" s="26" t="s">
        <v>83</v>
      </c>
      <c r="DV49" s="78">
        <f>SUMPRODUCT(($AM$23:$AM$47="115%")*($AP$23:$AP$47="Ａ重油")*($CK$23:$CK$47))</f>
        <v>10</v>
      </c>
      <c r="DW49" s="96">
        <f>SUMPRODUCT(($AM$23:$AM$47="115%")*($AP$23:$AP$47="Ａ重油")*(DW$23:DW$47))</f>
        <v>94.5</v>
      </c>
      <c r="DX49" s="96">
        <f t="shared" ref="DX49:DZ49" si="56">SUMPRODUCT(($AM$23:$AM$47="115%")*($AP$23:$AP$47="Ａ重油")*(DX$23:DX$47))</f>
        <v>282</v>
      </c>
      <c r="DY49" s="96">
        <f t="shared" si="56"/>
        <v>141</v>
      </c>
      <c r="DZ49" s="96">
        <f t="shared" si="56"/>
        <v>141</v>
      </c>
      <c r="EA49" s="26" t="s">
        <v>83</v>
      </c>
      <c r="EB49" s="78">
        <f>SUMPRODUCT(($AM$23:$AM$47="115%")*($AP$23:$AP$47="Ａ重油")*($CK$23:$CK$47))</f>
        <v>10</v>
      </c>
      <c r="EC49" s="96">
        <f>SUMPRODUCT(($AM$23:$AM$47="115%")*($AP$23:$AP$47="Ａ重油")*(EC$23:EC$47))</f>
        <v>85.600000000000009</v>
      </c>
      <c r="ED49" s="96">
        <f t="shared" ref="ED49:EF49" si="57">SUMPRODUCT(($AM$23:$AM$47="115%")*($AP$23:$AP$47="Ａ重油")*(ED$23:ED$47))</f>
        <v>342</v>
      </c>
      <c r="EE49" s="96">
        <f t="shared" si="57"/>
        <v>171</v>
      </c>
      <c r="EF49" s="96">
        <f t="shared" si="57"/>
        <v>171</v>
      </c>
      <c r="EG49" s="26" t="s">
        <v>83</v>
      </c>
      <c r="EH49" s="78">
        <f>SUMPRODUCT(($AM$23:$AM$47="115%")*($AP$23:$AP$47="Ａ重油")*($CK$23:$CK$47))</f>
        <v>10</v>
      </c>
      <c r="EI49" s="96">
        <f>SUMPRODUCT(($AM$23:$AM$47="115%")*($AP$23:$AP$47="Ａ重油")*(EI$23:EI$47))</f>
        <v>100</v>
      </c>
      <c r="EJ49" s="96">
        <f t="shared" ref="EJ49:EP49" si="58">SUMPRODUCT(($AM$23:$AM$47="115%")*($AP$23:$AP$47="Ａ重油")*(EJ$23:EJ$47))</f>
        <v>500</v>
      </c>
      <c r="EK49" s="96">
        <f t="shared" si="58"/>
        <v>250</v>
      </c>
      <c r="EL49" s="96">
        <f t="shared" si="58"/>
        <v>250</v>
      </c>
      <c r="EM49" s="78">
        <f t="shared" si="58"/>
        <v>1730</v>
      </c>
      <c r="EN49" s="78">
        <f t="shared" si="58"/>
        <v>865</v>
      </c>
      <c r="EO49" s="78">
        <f t="shared" si="58"/>
        <v>865</v>
      </c>
      <c r="EP49" s="78">
        <f t="shared" si="58"/>
        <v>4635</v>
      </c>
    </row>
    <row r="50" spans="12:146" ht="13.5" customHeight="1">
      <c r="AM50" s="168">
        <v>1.1499999999999999</v>
      </c>
      <c r="AN50" s="169"/>
      <c r="AO50" s="170"/>
      <c r="AP50" s="171" t="s">
        <v>22</v>
      </c>
      <c r="AQ50" s="172"/>
      <c r="AR50" s="173"/>
      <c r="AS50" s="195">
        <f>SUMPRODUCT(($AM$23:$AM$47="115%")*($AP$23:$AP$47="灯油")*($AS$23:$AU$47))</f>
        <v>200</v>
      </c>
      <c r="AT50" s="196"/>
      <c r="AU50" s="196"/>
      <c r="AV50" s="197"/>
      <c r="AW50" s="195">
        <f>SUMPRODUCT(($AM$23:$AM$47="115%")*($AP$23:$AP$47="灯油")*($AW$23:$AY$47))</f>
        <v>20000</v>
      </c>
      <c r="AX50" s="196"/>
      <c r="AY50" s="196"/>
      <c r="AZ50" s="197"/>
      <c r="BA50" s="195">
        <f>SUMPRODUCT(($AM$23:$AM$47="115%")*($AP$23:$AP$47="灯油")*($BA$23:$BC$47))</f>
        <v>600</v>
      </c>
      <c r="BB50" s="196"/>
      <c r="BC50" s="196"/>
      <c r="BD50" s="197"/>
      <c r="BE50" s="195">
        <f>SUMPRODUCT(($AM$23:$AM$47="115%")*($AP$23:$AP$47="灯油")*($BE$23:$BG$47))</f>
        <v>19400</v>
      </c>
      <c r="BF50" s="196"/>
      <c r="BG50" s="196"/>
      <c r="BH50" s="197"/>
      <c r="BI50" s="108"/>
      <c r="BJ50" s="109"/>
      <c r="BK50" s="109"/>
      <c r="BL50" s="110"/>
      <c r="BM50" s="195">
        <f>SUMPRODUCT(($AM$23:$AM$47="115%")*($AP$23:$AP$47="灯油")*($BM$23:$BO$47))</f>
        <v>19400</v>
      </c>
      <c r="BN50" s="196"/>
      <c r="BO50" s="196"/>
      <c r="BP50" s="197"/>
      <c r="BQ50" s="195">
        <f>SUMPRODUCT(($AM$23:$AM$47="115%")*($AP$23:$AP$47="灯油")*($BQ$23:$BS$47))</f>
        <v>0</v>
      </c>
      <c r="BR50" s="196"/>
      <c r="BS50" s="196"/>
      <c r="BT50" s="197"/>
      <c r="BU50" s="195">
        <f>SUMPRODUCT(($AM$23:$AM$47="115%")*($AP$23:$AP$47="灯油")*($BU$23:$BW$47))</f>
        <v>20000</v>
      </c>
      <c r="BV50" s="196"/>
      <c r="BW50" s="196"/>
      <c r="BX50" s="197"/>
      <c r="CK50" s="24" t="s">
        <v>84</v>
      </c>
      <c r="CL50" s="96">
        <f>SUMPRODUCT(($AM$23:$AM$47="115%")*($AP$23:$AP$47="灯油")*(CL$23:CL$47))</f>
        <v>20</v>
      </c>
      <c r="CM50" s="96">
        <f>SUMPRODUCT(($AM$23:$AM$47="115%")*($AP$23:$AP$47="灯油")*(CM$23:CM$47))</f>
        <v>16</v>
      </c>
      <c r="CN50" s="96">
        <f t="shared" ref="CN50:CP50" si="59">SUMPRODUCT(($AM$23:$AM$47="115%")*($AP$23:$AP$47="灯油")*(CN$23:CN$47))</f>
        <v>240</v>
      </c>
      <c r="CO50" s="96">
        <f t="shared" si="59"/>
        <v>120</v>
      </c>
      <c r="CP50" s="96">
        <f t="shared" si="59"/>
        <v>120</v>
      </c>
      <c r="CQ50" s="26" t="s">
        <v>84</v>
      </c>
      <c r="CR50" s="96">
        <f>SUMPRODUCT(($AM$23:$AM$47="115%")*($AP$23:$AP$47="灯油")*(CR$23:CR$47))</f>
        <v>0</v>
      </c>
      <c r="CS50" s="96">
        <f>SUMPRODUCT(($AM$23:$AM$47="115%")*($AP$23:$AP$47="灯油")*(CS$23:CS$47))</f>
        <v>0</v>
      </c>
      <c r="CT50" s="96">
        <f t="shared" ref="CT50:CV50" si="60">SUMPRODUCT(($AM$23:$AM$47="115%")*($AP$23:$AP$47="灯油")*(CT$23:CT$47))</f>
        <v>0</v>
      </c>
      <c r="CU50" s="96">
        <f t="shared" si="60"/>
        <v>0</v>
      </c>
      <c r="CV50" s="96">
        <f t="shared" si="60"/>
        <v>0</v>
      </c>
      <c r="CW50" s="26" t="s">
        <v>84</v>
      </c>
      <c r="CX50" s="96">
        <f>SUMPRODUCT(($AM$23:$AM$47="115%")*($AP$23:$AP$47="灯油")*(CX$23:CX$47))</f>
        <v>0</v>
      </c>
      <c r="CY50" s="96">
        <f>SUMPRODUCT(($AM$23:$AM$47="115%")*($AP$23:$AP$47="灯油")*(CY$23:CY$47))</f>
        <v>0</v>
      </c>
      <c r="CZ50" s="96">
        <f t="shared" ref="CZ50:DB50" si="61">SUMPRODUCT(($AM$23:$AM$47="115%")*($AP$23:$AP$47="灯油")*(CZ$23:CZ$47))</f>
        <v>0</v>
      </c>
      <c r="DA50" s="96">
        <f t="shared" si="61"/>
        <v>0</v>
      </c>
      <c r="DB50" s="96">
        <f t="shared" si="61"/>
        <v>0</v>
      </c>
      <c r="DC50" s="26" t="s">
        <v>84</v>
      </c>
      <c r="DD50" s="96">
        <f>SUMPRODUCT(($AM$23:$AM$47="115%")*($AP$23:$AP$47="灯油")*(DD$23:DD$47))</f>
        <v>0</v>
      </c>
      <c r="DE50" s="96">
        <f>SUMPRODUCT(($AM$23:$AM$47="115%")*($AP$23:$AP$47="灯油")*(DE$23:DE$47))</f>
        <v>0</v>
      </c>
      <c r="DF50" s="96">
        <f t="shared" ref="DF50:DH50" si="62">SUMPRODUCT(($AM$23:$AM$47="115%")*($AP$23:$AP$47="灯油")*(DF$23:DF$47))</f>
        <v>0</v>
      </c>
      <c r="DG50" s="96">
        <f t="shared" si="62"/>
        <v>0</v>
      </c>
      <c r="DH50" s="96">
        <f t="shared" si="62"/>
        <v>0</v>
      </c>
      <c r="DI50" s="26" t="s">
        <v>84</v>
      </c>
      <c r="DJ50" s="96">
        <f>SUMPRODUCT(($AM$23:$AM$47="115%")*($AP$23:$AP$47="灯油")*(DJ$23:DJ$47))</f>
        <v>0</v>
      </c>
      <c r="DK50" s="96">
        <f>SUMPRODUCT(($AM$23:$AM$47="115%")*($AP$23:$AP$47="灯油")*(DK$23:DK$47))</f>
        <v>0</v>
      </c>
      <c r="DL50" s="96">
        <f t="shared" ref="DL50:DN50" si="63">SUMPRODUCT(($AM$23:$AM$47="115%")*($AP$23:$AP$47="灯油")*(DL$23:DL$47))</f>
        <v>0</v>
      </c>
      <c r="DM50" s="96">
        <f t="shared" si="63"/>
        <v>0</v>
      </c>
      <c r="DN50" s="96">
        <f t="shared" si="63"/>
        <v>0</v>
      </c>
      <c r="DO50" s="26" t="s">
        <v>84</v>
      </c>
      <c r="DP50" s="96">
        <f>SUMPRODUCT(($AM$23:$AM$47="115%")*($AP$23:$AP$47="灯油")*(DP$23:DP$47))</f>
        <v>205</v>
      </c>
      <c r="DQ50" s="96">
        <f>SUMPRODUCT(($AM$23:$AM$47="115%")*($AP$23:$AP$47="灯油")*(DQ$23:DQ$47))</f>
        <v>143.5</v>
      </c>
      <c r="DR50" s="96">
        <f t="shared" ref="DR50:DT50" si="64">SUMPRODUCT(($AM$23:$AM$47="115%")*($AP$23:$AP$47="灯油")*(DR$23:DR$47))</f>
        <v>358</v>
      </c>
      <c r="DS50" s="96">
        <f t="shared" si="64"/>
        <v>179</v>
      </c>
      <c r="DT50" s="96">
        <f t="shared" si="64"/>
        <v>179</v>
      </c>
      <c r="DU50" s="26" t="s">
        <v>84</v>
      </c>
      <c r="DV50" s="96">
        <f>SUMPRODUCT(($AM$23:$AM$47="115%")*($AP$23:$AP$47="灯油")*(DV$23:DV$47))</f>
        <v>105</v>
      </c>
      <c r="DW50" s="96">
        <f>SUMPRODUCT(($AM$23:$AM$47="115%")*($AP$23:$AP$47="灯油")*(DW$23:DW$47))</f>
        <v>94.5</v>
      </c>
      <c r="DX50" s="96">
        <f t="shared" ref="DX50:DZ50" si="65">SUMPRODUCT(($AM$23:$AM$47="115%")*($AP$23:$AP$47="灯油")*(DX$23:DX$47))</f>
        <v>302</v>
      </c>
      <c r="DY50" s="96">
        <f t="shared" si="65"/>
        <v>151</v>
      </c>
      <c r="DZ50" s="96">
        <f t="shared" si="65"/>
        <v>151</v>
      </c>
      <c r="EA50" s="26" t="s">
        <v>84</v>
      </c>
      <c r="EB50" s="96">
        <f>SUMPRODUCT(($AM$23:$AM$47="115%")*($AP$23:$AP$47="灯油")*(EB$23:EB$47))</f>
        <v>157</v>
      </c>
      <c r="EC50" s="96">
        <f>SUMPRODUCT(($AM$23:$AM$47="115%")*($AP$23:$AP$47="灯油")*(EC$23:EC$47))</f>
        <v>125.60000000000001</v>
      </c>
      <c r="ED50" s="96">
        <f t="shared" ref="ED50:EF50" si="66">SUMPRODUCT(($AM$23:$AM$47="115%")*($AP$23:$AP$47="灯油")*(ED$23:ED$47))</f>
        <v>526</v>
      </c>
      <c r="EE50" s="96">
        <f t="shared" si="66"/>
        <v>263</v>
      </c>
      <c r="EF50" s="96">
        <f t="shared" si="66"/>
        <v>263</v>
      </c>
      <c r="EG50" s="26" t="s">
        <v>84</v>
      </c>
      <c r="EH50" s="96">
        <f>SUMPRODUCT(($AM$23:$AM$47="115%")*($AP$23:$AP$47="灯油")*(EH$23:EH$47))</f>
        <v>50</v>
      </c>
      <c r="EI50" s="96">
        <f>SUMPRODUCT(($AM$23:$AM$47="115%")*($AP$23:$AP$47="灯油")*(EI$23:EI$47))</f>
        <v>50</v>
      </c>
      <c r="EJ50" s="96">
        <f t="shared" ref="EJ50:EP50" si="67">SUMPRODUCT(($AM$23:$AM$47="115%")*($AP$23:$AP$47="灯油")*(EJ$23:EJ$47))</f>
        <v>264</v>
      </c>
      <c r="EK50" s="96">
        <f t="shared" si="67"/>
        <v>132</v>
      </c>
      <c r="EL50" s="96">
        <f t="shared" si="67"/>
        <v>132</v>
      </c>
      <c r="EM50" s="96">
        <f t="shared" si="67"/>
        <v>1690</v>
      </c>
      <c r="EN50" s="96">
        <f t="shared" si="67"/>
        <v>845</v>
      </c>
      <c r="EO50" s="96">
        <f t="shared" si="67"/>
        <v>845</v>
      </c>
      <c r="EP50" s="96">
        <f t="shared" si="67"/>
        <v>19155</v>
      </c>
    </row>
    <row r="51" spans="12:146" ht="13.5" customHeight="1">
      <c r="AM51" s="168">
        <v>1.3</v>
      </c>
      <c r="AN51" s="169"/>
      <c r="AO51" s="170"/>
      <c r="AP51" s="171" t="s">
        <v>21</v>
      </c>
      <c r="AQ51" s="172"/>
      <c r="AR51" s="173"/>
      <c r="AS51" s="195">
        <f>SUMPRODUCT(($AM$23:$AM$47="130%")*($AP$23:$AP$47="Ａ重油")*($AS$23:$AU$47))</f>
        <v>300</v>
      </c>
      <c r="AT51" s="196"/>
      <c r="AU51" s="196"/>
      <c r="AV51" s="197"/>
      <c r="AW51" s="195">
        <f>SUMPRODUCT(($AM$23:$AM$47="130%")*($AP$23:$AP$47="Ａ重油")*($AW$23:$AY$47))</f>
        <v>30000</v>
      </c>
      <c r="AX51" s="196"/>
      <c r="AY51" s="196"/>
      <c r="AZ51" s="197"/>
      <c r="BA51" s="195">
        <f>SUMPRODUCT(($AM$23:$AM$47="130%")*($AP$23:$AP$47="Ａ重油")*($BA$23:$BC$47))</f>
        <v>700</v>
      </c>
      <c r="BB51" s="196"/>
      <c r="BC51" s="196"/>
      <c r="BD51" s="197"/>
      <c r="BE51" s="195">
        <f>SUMPRODUCT(($AM$23:$AM$47="130%")*($AP$23:$AP$47="Ａ重油")*($BE$23:$BG$47))</f>
        <v>29300</v>
      </c>
      <c r="BF51" s="196"/>
      <c r="BG51" s="196"/>
      <c r="BH51" s="197"/>
      <c r="BI51" s="108"/>
      <c r="BJ51" s="109"/>
      <c r="BK51" s="109"/>
      <c r="BL51" s="110"/>
      <c r="BM51" s="195">
        <f>SUMPRODUCT(($AM$23:$AM$47="130%")*($AP$23:$AP$47="Ａ重油")*($BM$23:$BO$47))</f>
        <v>15000</v>
      </c>
      <c r="BN51" s="196"/>
      <c r="BO51" s="196"/>
      <c r="BP51" s="197"/>
      <c r="BQ51" s="195">
        <f>SUMPRODUCT(($AM$23:$AM$47="130%")*($AP$23:$AP$47="Ａ重油")*($BQ$23:$BS$47))</f>
        <v>14300</v>
      </c>
      <c r="BR51" s="196"/>
      <c r="BS51" s="196"/>
      <c r="BT51" s="197"/>
      <c r="BU51" s="195">
        <f>SUMPRODUCT(($AM$23:$AM$47="130%")*($AP$23:$AP$47="Ａ重油")*($BU$23:$BW$47))</f>
        <v>30000</v>
      </c>
      <c r="BV51" s="196"/>
      <c r="BW51" s="196"/>
      <c r="BX51" s="197"/>
      <c r="CK51" s="30" t="s">
        <v>68</v>
      </c>
      <c r="CL51" s="78">
        <f>SUMPRODUCT(($AM$23:$AM$47="130%")*($AP$23:$AP$47="Ａ重油")*($CK$23:$CK$47))</f>
        <v>0</v>
      </c>
      <c r="CM51" s="78">
        <f>SUMPRODUCT(($AM$23:$AM$47="130%")*($AP$23:$AP$47="Ａ重油")*(CM$23:CM$47))</f>
        <v>0</v>
      </c>
      <c r="CN51" s="78">
        <f t="shared" ref="CN51:CP51" si="68">SUMPRODUCT(($AM$23:$AM$47="130%")*($AP$23:$AP$47="Ａ重油")*(CN$23:CN$47))</f>
        <v>0</v>
      </c>
      <c r="CO51" s="78">
        <f t="shared" si="68"/>
        <v>0</v>
      </c>
      <c r="CP51" s="78">
        <f t="shared" si="68"/>
        <v>0</v>
      </c>
      <c r="CQ51" s="31" t="s">
        <v>68</v>
      </c>
      <c r="CR51" s="78">
        <f>SUMPRODUCT(($AM$23:$AM$47="130%")*($AP$23:$AP$47="Ａ重油")*($CK$23:$CK$47))</f>
        <v>0</v>
      </c>
      <c r="CS51" s="78">
        <f>SUMPRODUCT(($AM$23:$AM$47="130%")*($AP$23:$AP$47="Ａ重油")*(CS$23:CS$47))</f>
        <v>0</v>
      </c>
      <c r="CT51" s="78">
        <f t="shared" ref="CT51:CV51" si="69">SUMPRODUCT(($AM$23:$AM$47="130%")*($AP$23:$AP$47="Ａ重油")*(CT$23:CT$47))</f>
        <v>0</v>
      </c>
      <c r="CU51" s="78">
        <f t="shared" si="69"/>
        <v>0</v>
      </c>
      <c r="CV51" s="78">
        <f t="shared" si="69"/>
        <v>0</v>
      </c>
      <c r="CW51" s="31" t="s">
        <v>68</v>
      </c>
      <c r="CX51" s="78">
        <f>SUMPRODUCT(($AM$23:$AM$47="130%")*($AP$23:$AP$47="Ａ重油")*($CK$23:$CK$47))</f>
        <v>0</v>
      </c>
      <c r="CY51" s="78">
        <f>SUMPRODUCT(($AM$23:$AM$47="130%")*($AP$23:$AP$47="Ａ重油")*(CY$23:CY$47))</f>
        <v>0</v>
      </c>
      <c r="CZ51" s="78">
        <f t="shared" ref="CZ51:DB51" si="70">SUMPRODUCT(($AM$23:$AM$47="130%")*($AP$23:$AP$47="Ａ重油")*(CZ$23:CZ$47))</f>
        <v>0</v>
      </c>
      <c r="DA51" s="78">
        <f t="shared" si="70"/>
        <v>0</v>
      </c>
      <c r="DB51" s="78">
        <f t="shared" si="70"/>
        <v>0</v>
      </c>
      <c r="DC51" s="31" t="s">
        <v>68</v>
      </c>
      <c r="DD51" s="78">
        <f>SUMPRODUCT(($AM$23:$AM$47="130%")*($AP$23:$AP$47="Ａ重油")*($CK$23:$CK$47))</f>
        <v>0</v>
      </c>
      <c r="DE51" s="78">
        <f>SUMPRODUCT(($AM$23:$AM$47="130%")*($AP$23:$AP$47="Ａ重油")*(DE$23:DE$47))</f>
        <v>0</v>
      </c>
      <c r="DF51" s="78">
        <f t="shared" ref="DF51:DH51" si="71">SUMPRODUCT(($AM$23:$AM$47="130%")*($AP$23:$AP$47="Ａ重油")*(DF$23:DF$47))</f>
        <v>0</v>
      </c>
      <c r="DG51" s="78">
        <f t="shared" si="71"/>
        <v>0</v>
      </c>
      <c r="DH51" s="78">
        <f t="shared" si="71"/>
        <v>0</v>
      </c>
      <c r="DI51" s="31" t="s">
        <v>68</v>
      </c>
      <c r="DJ51" s="78">
        <f>SUMPRODUCT(($AM$23:$AM$47="130%")*($AP$23:$AP$47="Ａ重油")*($CK$23:$CK$47))</f>
        <v>0</v>
      </c>
      <c r="DK51" s="78">
        <f>SUMPRODUCT(($AM$23:$AM$47="130%")*($AP$23:$AP$47="Ａ重油")*(DK$23:DK$47))</f>
        <v>0</v>
      </c>
      <c r="DL51" s="78">
        <f t="shared" ref="DL51:DN51" si="72">SUMPRODUCT(($AM$23:$AM$47="130%")*($AP$23:$AP$47="Ａ重油")*(DL$23:DL$47))</f>
        <v>0</v>
      </c>
      <c r="DM51" s="78">
        <f t="shared" si="72"/>
        <v>0</v>
      </c>
      <c r="DN51" s="78">
        <f t="shared" si="72"/>
        <v>0</v>
      </c>
      <c r="DO51" s="31" t="s">
        <v>68</v>
      </c>
      <c r="DP51" s="78">
        <f>SUMPRODUCT(($AM$23:$AM$47="130%")*($AP$23:$AP$47="Ａ重油")*($CK$23:$CK$47))</f>
        <v>0</v>
      </c>
      <c r="DQ51" s="78">
        <f>SUMPRODUCT(($AM$23:$AM$47="130%")*($AP$23:$AP$47="Ａ重油")*(DQ$23:DQ$47))</f>
        <v>0</v>
      </c>
      <c r="DR51" s="78">
        <f t="shared" ref="DR51:DT51" si="73">SUMPRODUCT(($AM$23:$AM$47="130%")*($AP$23:$AP$47="Ａ重油")*(DR$23:DR$47))</f>
        <v>0</v>
      </c>
      <c r="DS51" s="78">
        <f t="shared" si="73"/>
        <v>0</v>
      </c>
      <c r="DT51" s="78">
        <f t="shared" si="73"/>
        <v>0</v>
      </c>
      <c r="DU51" s="31" t="s">
        <v>68</v>
      </c>
      <c r="DV51" s="78">
        <f>SUMPRODUCT(($AM$23:$AM$47="130%")*($AP$23:$AP$47="Ａ重油")*($CK$23:$CK$47))</f>
        <v>0</v>
      </c>
      <c r="DW51" s="78">
        <f>SUMPRODUCT(($AM$23:$AM$47="130%")*($AP$23:$AP$47="Ａ重油")*(DW$23:DW$47))</f>
        <v>0</v>
      </c>
      <c r="DX51" s="78">
        <f t="shared" ref="DX51:DZ51" si="74">SUMPRODUCT(($AM$23:$AM$47="130%")*($AP$23:$AP$47="Ａ重油")*(DX$23:DX$47))</f>
        <v>0</v>
      </c>
      <c r="DY51" s="78">
        <f t="shared" si="74"/>
        <v>0</v>
      </c>
      <c r="DZ51" s="78">
        <f t="shared" si="74"/>
        <v>0</v>
      </c>
      <c r="EA51" s="1" t="s">
        <v>68</v>
      </c>
      <c r="EB51" s="78">
        <f>SUMPRODUCT(($AM$23:$AM$47="130%")*($AP$23:$AP$47="Ａ重油")*($CK$23:$CK$47))</f>
        <v>0</v>
      </c>
      <c r="EC51" s="78">
        <f>SUMPRODUCT(($AM$23:$AM$47="130%")*($AP$23:$AP$47="Ａ重油")*(EC$23:EC$47))</f>
        <v>0</v>
      </c>
      <c r="ED51" s="78">
        <f t="shared" ref="ED51:EF51" si="75">SUMPRODUCT(($AM$23:$AM$47="130%")*($AP$23:$AP$47="Ａ重油")*(ED$23:ED$47))</f>
        <v>0</v>
      </c>
      <c r="EE51" s="78">
        <f t="shared" si="75"/>
        <v>0</v>
      </c>
      <c r="EF51" s="78">
        <f t="shared" si="75"/>
        <v>0</v>
      </c>
      <c r="EG51" s="31" t="s">
        <v>68</v>
      </c>
      <c r="EH51" s="78">
        <f>SUMPRODUCT(($AM$23:$AM$47="130%")*($AP$23:$AP$47="Ａ重油")*($CK$23:$CK$47))</f>
        <v>0</v>
      </c>
      <c r="EI51" s="78">
        <f>SUMPRODUCT(($AM$23:$AM$47="130%")*($AP$23:$AP$47="Ａ重油")*(EI$23:EI$47))</f>
        <v>0</v>
      </c>
      <c r="EJ51" s="78">
        <f t="shared" ref="EJ51:EP51" si="76">SUMPRODUCT(($AM$23:$AM$47="130%")*($AP$23:$AP$47="Ａ重油")*(EJ$23:EJ$47))</f>
        <v>0</v>
      </c>
      <c r="EK51" s="78">
        <f t="shared" si="76"/>
        <v>0</v>
      </c>
      <c r="EL51" s="78">
        <f t="shared" si="76"/>
        <v>0</v>
      </c>
      <c r="EM51" s="78">
        <f t="shared" si="76"/>
        <v>0</v>
      </c>
      <c r="EN51" s="78">
        <f t="shared" si="76"/>
        <v>0</v>
      </c>
      <c r="EO51" s="78">
        <f t="shared" si="76"/>
        <v>0</v>
      </c>
      <c r="EP51" s="78">
        <f t="shared" si="76"/>
        <v>15700</v>
      </c>
    </row>
    <row r="52" spans="12:146">
      <c r="AM52" s="168">
        <v>1.3</v>
      </c>
      <c r="AN52" s="169"/>
      <c r="AO52" s="170"/>
      <c r="AP52" s="171" t="s">
        <v>22</v>
      </c>
      <c r="AQ52" s="172"/>
      <c r="AR52" s="173"/>
      <c r="AS52" s="195">
        <f>SUMPRODUCT(($AM$23:$AM$47="130%")*($AP$23:$AP$47="灯油")*($AS$23:$AU$47))</f>
        <v>400</v>
      </c>
      <c r="AT52" s="196"/>
      <c r="AU52" s="196"/>
      <c r="AV52" s="197"/>
      <c r="AW52" s="195">
        <f>SUMPRODUCT(($AM$23:$AM$47="130%")*($AP$23:$AP$47="灯油")*($AW$23:$AY$47))</f>
        <v>40000</v>
      </c>
      <c r="AX52" s="196"/>
      <c r="AY52" s="196"/>
      <c r="AZ52" s="197"/>
      <c r="BA52" s="195">
        <f>SUMPRODUCT(($AM$23:$AM$47="130%")*($AP$23:$AP$47="灯油")*($BA$23:$BC$47))</f>
        <v>800</v>
      </c>
      <c r="BB52" s="196"/>
      <c r="BC52" s="196"/>
      <c r="BD52" s="197"/>
      <c r="BE52" s="195">
        <f>SUMPRODUCT(($AM$23:$AM$47="130%")*($AP$23:$AP$47="灯油")*($BE$23:$BG$47))</f>
        <v>39200</v>
      </c>
      <c r="BF52" s="196"/>
      <c r="BG52" s="196"/>
      <c r="BH52" s="197"/>
      <c r="BI52" s="108"/>
      <c r="BJ52" s="109"/>
      <c r="BK52" s="109"/>
      <c r="BL52" s="110"/>
      <c r="BM52" s="195">
        <f>SUMPRODUCT(($AM$23:$AM$47="130%")*($AP$23:$AP$47="灯油")*($BM$23:$BO$47))</f>
        <v>20000</v>
      </c>
      <c r="BN52" s="196"/>
      <c r="BO52" s="196"/>
      <c r="BP52" s="197"/>
      <c r="BQ52" s="195">
        <f>SUMPRODUCT(($AM$23:$AM$47="130%")*($AP$23:$AP$47="灯油")*($BQ$23:$BS$47))</f>
        <v>19200</v>
      </c>
      <c r="BR52" s="196"/>
      <c r="BS52" s="196"/>
      <c r="BT52" s="197"/>
      <c r="BU52" s="195">
        <f>SUMPRODUCT(($AM$23:$AM$47="130%")*($AP$23:$AP$47="灯油")*($BU$23:$BW$47))</f>
        <v>40000</v>
      </c>
      <c r="BV52" s="196"/>
      <c r="BW52" s="196"/>
      <c r="BX52" s="197"/>
      <c r="CK52" s="21" t="s">
        <v>69</v>
      </c>
      <c r="CL52" s="96">
        <f>SUMPRODUCT(($AM$23:$AM$47="130%")*($AP$23:$AP$47="灯油")*(CL$23:CL$47))</f>
        <v>0</v>
      </c>
      <c r="CM52" s="96">
        <f>SUMPRODUCT(($AM$23:$AM$47="130%")*($AP$23:$AP$47="灯油")*(CM$23:CM$47))</f>
        <v>0</v>
      </c>
      <c r="CN52" s="96">
        <f t="shared" ref="CN52:CP52" si="77">SUMPRODUCT(($AM$23:$AM$47="130%")*($AP$23:$AP$47="灯油")*(CN$23:CN$47))</f>
        <v>0</v>
      </c>
      <c r="CO52" s="96">
        <f t="shared" si="77"/>
        <v>0</v>
      </c>
      <c r="CP52" s="96">
        <f t="shared" si="77"/>
        <v>0</v>
      </c>
      <c r="CQ52" s="1" t="s">
        <v>69</v>
      </c>
      <c r="CR52" s="96">
        <f>SUMPRODUCT(($AM$23:$AM$47="130%")*($AP$23:$AP$47="灯油")*(CR$23:CR$47))</f>
        <v>0</v>
      </c>
      <c r="CS52" s="96">
        <f>SUMPRODUCT(($AM$23:$AM$47="130%")*($AP$23:$AP$47="灯油")*(CS$23:CS$47))</f>
        <v>0</v>
      </c>
      <c r="CT52" s="96">
        <f t="shared" ref="CT52:CV52" si="78">SUMPRODUCT(($AM$23:$AM$47="130%")*($AP$23:$AP$47="灯油")*(CT$23:CT$47))</f>
        <v>0</v>
      </c>
      <c r="CU52" s="96">
        <f t="shared" si="78"/>
        <v>0</v>
      </c>
      <c r="CV52" s="96">
        <f t="shared" si="78"/>
        <v>0</v>
      </c>
      <c r="CW52" s="1" t="s">
        <v>69</v>
      </c>
      <c r="CX52" s="96">
        <f>SUMPRODUCT(($AM$23:$AM$47="130%")*($AP$23:$AP$47="灯油")*(CX$23:CX$47))</f>
        <v>0</v>
      </c>
      <c r="CY52" s="96">
        <f>SUMPRODUCT(($AM$23:$AM$47="130%")*($AP$23:$AP$47="灯油")*(CY$23:CY$47))</f>
        <v>0</v>
      </c>
      <c r="CZ52" s="96">
        <f t="shared" ref="CZ52:DB52" si="79">SUMPRODUCT(($AM$23:$AM$47="130%")*($AP$23:$AP$47="灯油")*(CZ$23:CZ$47))</f>
        <v>0</v>
      </c>
      <c r="DA52" s="96">
        <f t="shared" si="79"/>
        <v>0</v>
      </c>
      <c r="DB52" s="96">
        <f t="shared" si="79"/>
        <v>0</v>
      </c>
      <c r="DC52" s="1" t="s">
        <v>69</v>
      </c>
      <c r="DD52" s="96">
        <f>SUMPRODUCT(($AM$23:$AM$47="130%")*($AP$23:$AP$47="灯油")*(DD$23:DD$47))</f>
        <v>0</v>
      </c>
      <c r="DE52" s="96">
        <f>SUMPRODUCT(($AM$23:$AM$47="130%")*($AP$23:$AP$47="灯油")*(DE$23:DE$47))</f>
        <v>0</v>
      </c>
      <c r="DF52" s="96">
        <f t="shared" ref="DF52:DH52" si="80">SUMPRODUCT(($AM$23:$AM$47="130%")*($AP$23:$AP$47="灯油")*(DF$23:DF$47))</f>
        <v>0</v>
      </c>
      <c r="DG52" s="96">
        <f t="shared" si="80"/>
        <v>0</v>
      </c>
      <c r="DH52" s="96">
        <f t="shared" si="80"/>
        <v>0</v>
      </c>
      <c r="DI52" s="1" t="s">
        <v>69</v>
      </c>
      <c r="DJ52" s="96">
        <f>SUMPRODUCT(($AM$23:$AM$47="130%")*($AP$23:$AP$47="灯油")*(DJ$23:DJ$47))</f>
        <v>0</v>
      </c>
      <c r="DK52" s="96">
        <f>SUMPRODUCT(($AM$23:$AM$47="130%")*($AP$23:$AP$47="灯油")*(DK$23:DK$47))</f>
        <v>0</v>
      </c>
      <c r="DL52" s="96">
        <f t="shared" ref="DL52:DN52" si="81">SUMPRODUCT(($AM$23:$AM$47="130%")*($AP$23:$AP$47="灯油")*(DL$23:DL$47))</f>
        <v>0</v>
      </c>
      <c r="DM52" s="96">
        <f t="shared" si="81"/>
        <v>0</v>
      </c>
      <c r="DN52" s="96">
        <f t="shared" si="81"/>
        <v>0</v>
      </c>
      <c r="DO52" s="1" t="s">
        <v>69</v>
      </c>
      <c r="DP52" s="96">
        <f>SUMPRODUCT(($AM$23:$AM$47="130%")*($AP$23:$AP$47="灯油")*(DP$23:DP$47))</f>
        <v>0</v>
      </c>
      <c r="DQ52" s="96">
        <f>SUMPRODUCT(($AM$23:$AM$47="130%")*($AP$23:$AP$47="灯油")*(DQ$23:DQ$47))</f>
        <v>0</v>
      </c>
      <c r="DR52" s="96">
        <f t="shared" ref="DR52:DT52" si="82">SUMPRODUCT(($AM$23:$AM$47="130%")*($AP$23:$AP$47="灯油")*(DR$23:DR$47))</f>
        <v>0</v>
      </c>
      <c r="DS52" s="96">
        <f t="shared" si="82"/>
        <v>0</v>
      </c>
      <c r="DT52" s="96">
        <f t="shared" si="82"/>
        <v>0</v>
      </c>
      <c r="DU52" s="1" t="s">
        <v>69</v>
      </c>
      <c r="DV52" s="96">
        <f>SUMPRODUCT(($AM$23:$AM$47="130%")*($AP$23:$AP$47="灯油")*(DV$23:DV$47))</f>
        <v>0</v>
      </c>
      <c r="DW52" s="96">
        <f>SUMPRODUCT(($AM$23:$AM$47="130%")*($AP$23:$AP$47="灯油")*(DW$23:DW$47))</f>
        <v>0</v>
      </c>
      <c r="DX52" s="96">
        <f t="shared" ref="DX52:DZ52" si="83">SUMPRODUCT(($AM$23:$AM$47="130%")*($AP$23:$AP$47="灯油")*(DX$23:DX$47))</f>
        <v>0</v>
      </c>
      <c r="DY52" s="96">
        <f t="shared" si="83"/>
        <v>0</v>
      </c>
      <c r="DZ52" s="96">
        <f t="shared" si="83"/>
        <v>0</v>
      </c>
      <c r="EA52" s="1" t="s">
        <v>69</v>
      </c>
      <c r="EB52" s="96">
        <f>SUMPRODUCT(($AM$23:$AM$47="130%")*($AP$23:$AP$47="灯油")*(EB$23:EB$47))</f>
        <v>0</v>
      </c>
      <c r="EC52" s="96">
        <f>SUMPRODUCT(($AM$23:$AM$47="130%")*($AP$23:$AP$47="灯油")*(EC$23:EC$47))</f>
        <v>0</v>
      </c>
      <c r="ED52" s="96">
        <f t="shared" ref="ED52:EF52" si="84">SUMPRODUCT(($AM$23:$AM$47="130%")*($AP$23:$AP$47="灯油")*(ED$23:ED$47))</f>
        <v>0</v>
      </c>
      <c r="EE52" s="96">
        <f t="shared" si="84"/>
        <v>0</v>
      </c>
      <c r="EF52" s="96">
        <f t="shared" si="84"/>
        <v>0</v>
      </c>
      <c r="EG52" s="1" t="s">
        <v>69</v>
      </c>
      <c r="EH52" s="96">
        <f>SUMPRODUCT(($AM$23:$AM$47="130%")*($AP$23:$AP$47="灯油")*(EH$23:EH$47))</f>
        <v>0</v>
      </c>
      <c r="EI52" s="96">
        <f>SUMPRODUCT(($AM$23:$AM$47="130%")*($AP$23:$AP$47="灯油")*(EI$23:EI$47))</f>
        <v>0</v>
      </c>
      <c r="EJ52" s="96">
        <f t="shared" ref="EJ52:EP52" si="85">SUMPRODUCT(($AM$23:$AM$47="130%")*($AP$23:$AP$47="灯油")*(EJ$23:EJ$47))</f>
        <v>0</v>
      </c>
      <c r="EK52" s="96">
        <f t="shared" si="85"/>
        <v>0</v>
      </c>
      <c r="EL52" s="96">
        <f t="shared" si="85"/>
        <v>0</v>
      </c>
      <c r="EM52" s="96">
        <f t="shared" si="85"/>
        <v>0</v>
      </c>
      <c r="EN52" s="96">
        <f t="shared" si="85"/>
        <v>0</v>
      </c>
      <c r="EO52" s="96">
        <f t="shared" si="85"/>
        <v>0</v>
      </c>
      <c r="EP52" s="96">
        <f t="shared" si="85"/>
        <v>20800</v>
      </c>
    </row>
    <row r="53" spans="12:146">
      <c r="AM53" s="168">
        <v>1.5</v>
      </c>
      <c r="AN53" s="169"/>
      <c r="AO53" s="170"/>
      <c r="AP53" s="171" t="s">
        <v>21</v>
      </c>
      <c r="AQ53" s="172"/>
      <c r="AR53" s="173"/>
      <c r="AS53" s="195">
        <f>SUMPRODUCT(($AM$23:$AM$47="150%")*($AP$23:$AP$47="Ａ重油")*($AS$23:$AU$47))</f>
        <v>500</v>
      </c>
      <c r="AT53" s="196"/>
      <c r="AU53" s="196"/>
      <c r="AV53" s="197"/>
      <c r="AW53" s="195">
        <f>SUMPRODUCT(($AM$23:$AM$47="150%")*($AP$23:$AP$47="Ａ重油")*($AW$23:$AY$47))</f>
        <v>50000</v>
      </c>
      <c r="AX53" s="196"/>
      <c r="AY53" s="196"/>
      <c r="AZ53" s="197"/>
      <c r="BA53" s="195">
        <f>SUMPRODUCT(($AM$23:$AM$47="150%")*($AP$23:$AP$47="Ａ重油")*($BA$23:$BC$47))</f>
        <v>900</v>
      </c>
      <c r="BB53" s="196"/>
      <c r="BC53" s="196"/>
      <c r="BD53" s="197"/>
      <c r="BE53" s="195">
        <f>SUMPRODUCT(($AM$23:$AM$47="150%")*($AP$23:$AP$47="Ａ重油")*($BE$23:$BG$47))</f>
        <v>49100</v>
      </c>
      <c r="BF53" s="196"/>
      <c r="BG53" s="196"/>
      <c r="BH53" s="197"/>
      <c r="BI53" s="108"/>
      <c r="BJ53" s="109"/>
      <c r="BK53" s="109"/>
      <c r="BL53" s="110"/>
      <c r="BM53" s="195">
        <f>SUMPRODUCT(($AM$23:$AM$47="150%")*($AP$23:$AP$47="Ａ重油")*($BM$23:$BO$47))</f>
        <v>49100</v>
      </c>
      <c r="BN53" s="196"/>
      <c r="BO53" s="196"/>
      <c r="BP53" s="197"/>
      <c r="BQ53" s="195">
        <f>SUMPRODUCT(($AM$23:$AM$47="150%")*($AP$23:$AP$47="Ａ重油")*($BQ$23:$BS$47))</f>
        <v>0</v>
      </c>
      <c r="BR53" s="196"/>
      <c r="BS53" s="196"/>
      <c r="BT53" s="197"/>
      <c r="BU53" s="195">
        <f>SUMPRODUCT(($AM$23:$AM$47="150%")*($AP$23:$AP$47="Ａ重油")*($BU$23:$BW$47))</f>
        <v>50000</v>
      </c>
      <c r="BV53" s="196"/>
      <c r="BW53" s="196"/>
      <c r="BX53" s="197"/>
      <c r="CK53" s="26" t="s">
        <v>70</v>
      </c>
      <c r="CL53" s="96">
        <f>SUMPRODUCT(($AM$23:$AM$47="150%")*($AP$23:$AP$47="Ａ重油")*(CL$23:CL$47))</f>
        <v>10</v>
      </c>
      <c r="CM53" s="96">
        <f>SUMPRODUCT(($AM$23:$AM$47="150%")*($AP$23:$AP$47="Ａ重油")*(CM$23:CM$47))</f>
        <v>8</v>
      </c>
      <c r="CN53" s="96">
        <f t="shared" ref="CN53:CP53" si="86">SUMPRODUCT(($AM$23:$AM$47="150%")*($AP$23:$AP$47="Ａ重油")*(CN$23:CN$47))</f>
        <v>400</v>
      </c>
      <c r="CO53" s="96">
        <f t="shared" si="86"/>
        <v>200</v>
      </c>
      <c r="CP53" s="96">
        <f t="shared" si="86"/>
        <v>200</v>
      </c>
      <c r="CQ53" s="1" t="s">
        <v>70</v>
      </c>
      <c r="CR53" s="96">
        <f>SUMPRODUCT(($AM$23:$AM$47="150%")*($AP$23:$AP$47="Ａ重油")*(CR$23:CR$47))</f>
        <v>10</v>
      </c>
      <c r="CS53" s="96">
        <f>SUMPRODUCT(($AM$23:$AM$47="150%")*($AP$23:$AP$47="Ａ重油")*(CS$23:CS$47))</f>
        <v>7</v>
      </c>
      <c r="CT53" s="96">
        <f t="shared" ref="CT53:CV53" si="87">SUMPRODUCT(($AM$23:$AM$47="150%")*($AP$23:$AP$47="Ａ重油")*(CT$23:CT$47))</f>
        <v>350</v>
      </c>
      <c r="CU53" s="96">
        <f t="shared" si="87"/>
        <v>175</v>
      </c>
      <c r="CV53" s="96">
        <f t="shared" si="87"/>
        <v>175</v>
      </c>
      <c r="CW53" s="1" t="s">
        <v>70</v>
      </c>
      <c r="CX53" s="96">
        <f>SUMPRODUCT(($AM$23:$AM$47="150%")*($AP$23:$AP$47="Ａ重油")*(CX$23:CX$47))</f>
        <v>10</v>
      </c>
      <c r="CY53" s="96">
        <f>SUMPRODUCT(($AM$23:$AM$47="150%")*($AP$23:$AP$47="Ａ重油")*(CY$23:CY$47))</f>
        <v>9</v>
      </c>
      <c r="CZ53" s="96">
        <f t="shared" ref="CZ53:DB53" si="88">SUMPRODUCT(($AM$23:$AM$47="150%")*($AP$23:$AP$47="Ａ重油")*(CZ$23:CZ$47))</f>
        <v>450</v>
      </c>
      <c r="DA53" s="96">
        <f t="shared" si="88"/>
        <v>225</v>
      </c>
      <c r="DB53" s="96">
        <f t="shared" si="88"/>
        <v>225</v>
      </c>
      <c r="DC53" s="1" t="s">
        <v>70</v>
      </c>
      <c r="DD53" s="96">
        <f>SUMPRODUCT(($AM$23:$AM$47="150%")*($AP$23:$AP$47="Ａ重油")*(DD$23:DD$47))</f>
        <v>10</v>
      </c>
      <c r="DE53" s="96">
        <f>SUMPRODUCT(($AM$23:$AM$47="150%")*($AP$23:$AP$47="Ａ重油")*(DE$23:DE$47))</f>
        <v>10</v>
      </c>
      <c r="DF53" s="96">
        <f t="shared" ref="DF53:DH53" si="89">SUMPRODUCT(($AM$23:$AM$47="150%")*($AP$23:$AP$47="Ａ重油")*(DF$23:DF$47))</f>
        <v>500</v>
      </c>
      <c r="DG53" s="96">
        <f t="shared" si="89"/>
        <v>250</v>
      </c>
      <c r="DH53" s="96">
        <f t="shared" si="89"/>
        <v>250</v>
      </c>
      <c r="DI53" s="1" t="s">
        <v>70</v>
      </c>
      <c r="DJ53" s="96">
        <f>SUMPRODUCT(($AM$23:$AM$47="150%")*($AP$23:$AP$47="Ａ重油")*(DJ$23:DJ$47))</f>
        <v>10</v>
      </c>
      <c r="DK53" s="96">
        <f>SUMPRODUCT(($AM$23:$AM$47="150%")*($AP$23:$AP$47="Ａ重油")*(DK$23:DK$47))</f>
        <v>9</v>
      </c>
      <c r="DL53" s="96">
        <f t="shared" ref="DL53:DN53" si="90">SUMPRODUCT(($AM$23:$AM$47="150%")*($AP$23:$AP$47="Ａ重油")*(DL$23:DL$47))</f>
        <v>450</v>
      </c>
      <c r="DM53" s="96">
        <f t="shared" si="90"/>
        <v>225</v>
      </c>
      <c r="DN53" s="96">
        <f t="shared" si="90"/>
        <v>225</v>
      </c>
      <c r="DO53" s="1" t="s">
        <v>70</v>
      </c>
      <c r="DP53" s="96">
        <f>SUMPRODUCT(($AM$23:$AM$47="150%")*($AP$23:$AP$47="Ａ重油")*(DP$23:DP$47))</f>
        <v>10</v>
      </c>
      <c r="DQ53" s="96">
        <f>SUMPRODUCT(($AM$23:$AM$47="150%")*($AP$23:$AP$47="Ａ重油")*(DQ$23:DQ$47))</f>
        <v>7</v>
      </c>
      <c r="DR53" s="96">
        <f t="shared" ref="DR53:DT53" si="91">SUMPRODUCT(($AM$23:$AM$47="150%")*($AP$23:$AP$47="Ａ重油")*(DR$23:DR$47))</f>
        <v>350</v>
      </c>
      <c r="DS53" s="96">
        <f t="shared" si="91"/>
        <v>175</v>
      </c>
      <c r="DT53" s="96">
        <f t="shared" si="91"/>
        <v>175</v>
      </c>
      <c r="DU53" s="1" t="s">
        <v>70</v>
      </c>
      <c r="DV53" s="96">
        <f>SUMPRODUCT(($AM$23:$AM$47="150%")*($AP$23:$AP$47="Ａ重油")*(DV$23:DV$47))</f>
        <v>10</v>
      </c>
      <c r="DW53" s="96">
        <f>SUMPRODUCT(($AM$23:$AM$47="150%")*($AP$23:$AP$47="Ａ重油")*(DW$23:DW$47))</f>
        <v>9</v>
      </c>
      <c r="DX53" s="96">
        <f t="shared" ref="DX53:DZ53" si="92">SUMPRODUCT(($AM$23:$AM$47="150%")*($AP$23:$AP$47="Ａ重油")*(DX$23:DX$47))</f>
        <v>450</v>
      </c>
      <c r="DY53" s="96">
        <f t="shared" si="92"/>
        <v>225</v>
      </c>
      <c r="DZ53" s="96">
        <f t="shared" si="92"/>
        <v>225</v>
      </c>
      <c r="EA53" s="1" t="s">
        <v>70</v>
      </c>
      <c r="EB53" s="96">
        <f>SUMPRODUCT(($AM$23:$AM$47="150%")*($AP$23:$AP$47="Ａ重油")*(EB$23:EB$47))</f>
        <v>10</v>
      </c>
      <c r="EC53" s="96">
        <f>SUMPRODUCT(($AM$23:$AM$47="150%")*($AP$23:$AP$47="Ａ重油")*(EC$23:EC$47))</f>
        <v>8</v>
      </c>
      <c r="ED53" s="96">
        <f t="shared" ref="ED53:EF53" si="93">SUMPRODUCT(($AM$23:$AM$47="150%")*($AP$23:$AP$47="Ａ重油")*(ED$23:ED$47))</f>
        <v>400</v>
      </c>
      <c r="EE53" s="96">
        <f t="shared" si="93"/>
        <v>200</v>
      </c>
      <c r="EF53" s="96">
        <f t="shared" si="93"/>
        <v>200</v>
      </c>
      <c r="EG53" s="1" t="s">
        <v>70</v>
      </c>
      <c r="EH53" s="96">
        <f>SUMPRODUCT(($AM$23:$AM$47="150%")*($AP$23:$AP$47="Ａ重油")*(EH$23:EH$47))</f>
        <v>10</v>
      </c>
      <c r="EI53" s="96">
        <f>SUMPRODUCT(($AM$23:$AM$47="150%")*($AP$23:$AP$47="Ａ重油")*(EI$23:EI$47))</f>
        <v>10</v>
      </c>
      <c r="EJ53" s="96">
        <f t="shared" ref="EJ53:EP53" si="94">SUMPRODUCT(($AM$23:$AM$47="150%")*($AP$23:$AP$47="Ａ重油")*(EJ$23:EJ$47))</f>
        <v>500</v>
      </c>
      <c r="EK53" s="96">
        <f t="shared" si="94"/>
        <v>250</v>
      </c>
      <c r="EL53" s="96">
        <f t="shared" si="94"/>
        <v>250</v>
      </c>
      <c r="EM53" s="96">
        <f t="shared" si="94"/>
        <v>3850</v>
      </c>
      <c r="EN53" s="96">
        <f t="shared" si="94"/>
        <v>1925</v>
      </c>
      <c r="EO53" s="96">
        <f t="shared" si="94"/>
        <v>1925</v>
      </c>
      <c r="EP53" s="96">
        <f t="shared" si="94"/>
        <v>48075</v>
      </c>
    </row>
    <row r="54" spans="12:146">
      <c r="AM54" s="168">
        <v>1.5</v>
      </c>
      <c r="AN54" s="169"/>
      <c r="AO54" s="170"/>
      <c r="AP54" s="171" t="s">
        <v>22</v>
      </c>
      <c r="AQ54" s="172"/>
      <c r="AR54" s="173"/>
      <c r="AS54" s="195">
        <f>SUMPRODUCT(($AM$23:$AM$47="150%")*($AP$23:$AP$47="灯油")*($AS$23:$AU$47))</f>
        <v>600</v>
      </c>
      <c r="AT54" s="196"/>
      <c r="AU54" s="196"/>
      <c r="AV54" s="197"/>
      <c r="AW54" s="195">
        <f>SUMPRODUCT(($AM$23:$AM$47="150%")*($AP$23:$AP$47="灯油")*($AW$23:$AY$47))</f>
        <v>60000</v>
      </c>
      <c r="AX54" s="196"/>
      <c r="AY54" s="196"/>
      <c r="AZ54" s="197"/>
      <c r="BA54" s="195">
        <f>SUMPRODUCT(($AM$23:$AM$47="150%")*($AP$23:$AP$47="灯油")*($BA$23:$BC$47))</f>
        <v>1000</v>
      </c>
      <c r="BB54" s="196"/>
      <c r="BC54" s="196"/>
      <c r="BD54" s="197"/>
      <c r="BE54" s="195">
        <f>SUMPRODUCT(($AM$23:$AM$47="150%")*($AP$23:$AP$47="灯油")*($BE$23:$BG$47))</f>
        <v>59000</v>
      </c>
      <c r="BF54" s="196"/>
      <c r="BG54" s="196"/>
      <c r="BH54" s="197"/>
      <c r="BI54" s="108"/>
      <c r="BJ54" s="109"/>
      <c r="BK54" s="109"/>
      <c r="BL54" s="110"/>
      <c r="BM54" s="195">
        <f>SUMPRODUCT(($AM$23:$AM$47="150%")*($AP$23:$AP$47="灯油")*($BM$23:$BO$47))</f>
        <v>30000</v>
      </c>
      <c r="BN54" s="196"/>
      <c r="BO54" s="196"/>
      <c r="BP54" s="197"/>
      <c r="BQ54" s="195">
        <f>SUMPRODUCT(($AM$23:$AM$47="150%")*($AP$23:$AP$47="灯油")*($BQ$23:$BS$47))</f>
        <v>29000</v>
      </c>
      <c r="BR54" s="196"/>
      <c r="BS54" s="196"/>
      <c r="BT54" s="197"/>
      <c r="BU54" s="195">
        <f>SUMPRODUCT(($AM$23:$AM$47="150%")*($AP$23:$AP$47="灯油")*($BU$23:$BW$47))</f>
        <v>60000</v>
      </c>
      <c r="BV54" s="196"/>
      <c r="BW54" s="196"/>
      <c r="BX54" s="197"/>
      <c r="CK54" s="26" t="s">
        <v>71</v>
      </c>
      <c r="CL54" s="96">
        <f>SUMPRODUCT(($AM$23:$AM$47="150%")*($AP$23:$AP$47="灯油")*(CL$23:CL$47))</f>
        <v>0</v>
      </c>
      <c r="CM54" s="96">
        <f>SUMPRODUCT(($AM$23:$AM$47="150%")*($AP$23:$AP$47="灯油")*(CM$23:CM$47))</f>
        <v>0</v>
      </c>
      <c r="CN54" s="96">
        <f t="shared" ref="CN54:CP54" si="95">SUMPRODUCT(($AM$23:$AM$47="150%")*($AP$23:$AP$47="灯油")*(CN$23:CN$47))</f>
        <v>0</v>
      </c>
      <c r="CO54" s="96">
        <f t="shared" si="95"/>
        <v>0</v>
      </c>
      <c r="CP54" s="96">
        <f t="shared" si="95"/>
        <v>0</v>
      </c>
      <c r="CQ54" s="1" t="s">
        <v>71</v>
      </c>
      <c r="CR54" s="96">
        <f>SUMPRODUCT(($AM$23:$AM$47="150%")*($AP$23:$AP$47="灯油")*(CR$23:CR$47))</f>
        <v>0</v>
      </c>
      <c r="CS54" s="96">
        <f>SUMPRODUCT(($AM$23:$AM$47="150%")*($AP$23:$AP$47="灯油")*(CS$23:CS$47))</f>
        <v>0</v>
      </c>
      <c r="CT54" s="96">
        <f t="shared" ref="CT54:CV54" si="96">SUMPRODUCT(($AM$23:$AM$47="150%")*($AP$23:$AP$47="灯油")*(CT$23:CT$47))</f>
        <v>0</v>
      </c>
      <c r="CU54" s="96">
        <f t="shared" si="96"/>
        <v>0</v>
      </c>
      <c r="CV54" s="96">
        <f t="shared" si="96"/>
        <v>0</v>
      </c>
      <c r="CW54" s="1" t="s">
        <v>71</v>
      </c>
      <c r="CX54" s="96">
        <f>SUMPRODUCT(($AM$23:$AM$47="150%")*($AP$23:$AP$47="灯油")*(CX$23:CX$47))</f>
        <v>0</v>
      </c>
      <c r="CY54" s="96">
        <f>SUMPRODUCT(($AM$23:$AM$47="150%")*($AP$23:$AP$47="灯油")*(CY$23:CY$47))</f>
        <v>0</v>
      </c>
      <c r="CZ54" s="96">
        <f t="shared" ref="CZ54:DB54" si="97">SUMPRODUCT(($AM$23:$AM$47="150%")*($AP$23:$AP$47="灯油")*(CZ$23:CZ$47))</f>
        <v>0</v>
      </c>
      <c r="DA54" s="96">
        <f t="shared" si="97"/>
        <v>0</v>
      </c>
      <c r="DB54" s="96">
        <f t="shared" si="97"/>
        <v>0</v>
      </c>
      <c r="DC54" s="1" t="s">
        <v>71</v>
      </c>
      <c r="DD54" s="96">
        <f>SUMPRODUCT(($AM$23:$AM$47="150%")*($AP$23:$AP$47="灯油")*(DD$23:DD$47))</f>
        <v>0</v>
      </c>
      <c r="DE54" s="96">
        <f>SUMPRODUCT(($AM$23:$AM$47="150%")*($AP$23:$AP$47="灯油")*(DE$23:DE$47))</f>
        <v>0</v>
      </c>
      <c r="DF54" s="96">
        <f t="shared" ref="DF54:DH54" si="98">SUMPRODUCT(($AM$23:$AM$47="150%")*($AP$23:$AP$47="灯油")*(DF$23:DF$47))</f>
        <v>0</v>
      </c>
      <c r="DG54" s="96">
        <f t="shared" si="98"/>
        <v>0</v>
      </c>
      <c r="DH54" s="96">
        <f t="shared" si="98"/>
        <v>0</v>
      </c>
      <c r="DI54" s="1" t="s">
        <v>71</v>
      </c>
      <c r="DJ54" s="96">
        <f>SUMPRODUCT(($AM$23:$AM$47="150%")*($AP$23:$AP$47="灯油")*(DJ$23:DJ$47))</f>
        <v>0</v>
      </c>
      <c r="DK54" s="96">
        <f>SUMPRODUCT(($AM$23:$AM$47="150%")*($AP$23:$AP$47="灯油")*(DK$23:DK$47))</f>
        <v>0</v>
      </c>
      <c r="DL54" s="96">
        <f t="shared" ref="DL54:DN54" si="99">SUMPRODUCT(($AM$23:$AM$47="150%")*($AP$23:$AP$47="灯油")*(DL$23:DL$47))</f>
        <v>0</v>
      </c>
      <c r="DM54" s="96">
        <f t="shared" si="99"/>
        <v>0</v>
      </c>
      <c r="DN54" s="96">
        <f t="shared" si="99"/>
        <v>0</v>
      </c>
      <c r="DO54" s="1" t="s">
        <v>71</v>
      </c>
      <c r="DP54" s="96">
        <f>SUMPRODUCT(($AM$23:$AM$47="150%")*($AP$23:$AP$47="灯油")*(DP$23:DP$47))</f>
        <v>0</v>
      </c>
      <c r="DQ54" s="96">
        <f>SUMPRODUCT(($AM$23:$AM$47="150%")*($AP$23:$AP$47="灯油")*(DQ$23:DQ$47))</f>
        <v>0</v>
      </c>
      <c r="DR54" s="96">
        <f t="shared" ref="DR54:DT54" si="100">SUMPRODUCT(($AM$23:$AM$47="150%")*($AP$23:$AP$47="灯油")*(DR$23:DR$47))</f>
        <v>0</v>
      </c>
      <c r="DS54" s="96">
        <f t="shared" si="100"/>
        <v>0</v>
      </c>
      <c r="DT54" s="96">
        <f t="shared" si="100"/>
        <v>0</v>
      </c>
      <c r="DU54" s="1" t="s">
        <v>71</v>
      </c>
      <c r="DV54" s="96">
        <f>SUMPRODUCT(($AM$23:$AM$47="150%")*($AP$23:$AP$47="灯油")*(DV$23:DV$47))</f>
        <v>0</v>
      </c>
      <c r="DW54" s="96">
        <f>SUMPRODUCT(($AM$23:$AM$47="150%")*($AP$23:$AP$47="灯油")*(DW$23:DW$47))</f>
        <v>0</v>
      </c>
      <c r="DX54" s="96">
        <f t="shared" ref="DX54:DZ54" si="101">SUMPRODUCT(($AM$23:$AM$47="150%")*($AP$23:$AP$47="灯油")*(DX$23:DX$47))</f>
        <v>0</v>
      </c>
      <c r="DY54" s="96">
        <f t="shared" si="101"/>
        <v>0</v>
      </c>
      <c r="DZ54" s="96">
        <f t="shared" si="101"/>
        <v>0</v>
      </c>
      <c r="EA54" s="1" t="s">
        <v>71</v>
      </c>
      <c r="EB54" s="96">
        <f>SUMPRODUCT(($AM$23:$AM$47="150%")*($AP$23:$AP$47="灯油")*(EB$23:EB$47))</f>
        <v>0</v>
      </c>
      <c r="EC54" s="96">
        <f>SUMPRODUCT(($AM$23:$AM$47="150%")*($AP$23:$AP$47="灯油")*(EC$23:EC$47))</f>
        <v>0</v>
      </c>
      <c r="ED54" s="96">
        <f t="shared" ref="ED54:EF54" si="102">SUMPRODUCT(($AM$23:$AM$47="150%")*($AP$23:$AP$47="灯油")*(ED$23:ED$47))</f>
        <v>0</v>
      </c>
      <c r="EE54" s="96">
        <f t="shared" si="102"/>
        <v>0</v>
      </c>
      <c r="EF54" s="96">
        <f t="shared" si="102"/>
        <v>0</v>
      </c>
      <c r="EG54" s="1" t="s">
        <v>71</v>
      </c>
      <c r="EH54" s="96">
        <f>SUMPRODUCT(($AM$23:$AM$47="150%")*($AP$23:$AP$47="灯油")*(EH$23:EH$47))</f>
        <v>0</v>
      </c>
      <c r="EI54" s="96">
        <f>SUMPRODUCT(($AM$23:$AM$47="150%")*($AP$23:$AP$47="灯油")*(EI$23:EI$47))</f>
        <v>0</v>
      </c>
      <c r="EJ54" s="96">
        <f t="shared" ref="EJ54:EP54" si="103">SUMPRODUCT(($AM$23:$AM$47="150%")*($AP$23:$AP$47="灯油")*(EJ$23:EJ$47))</f>
        <v>0</v>
      </c>
      <c r="EK54" s="96">
        <f t="shared" si="103"/>
        <v>0</v>
      </c>
      <c r="EL54" s="96">
        <f t="shared" si="103"/>
        <v>0</v>
      </c>
      <c r="EM54" s="96">
        <f t="shared" si="103"/>
        <v>0</v>
      </c>
      <c r="EN54" s="96">
        <f t="shared" si="103"/>
        <v>0</v>
      </c>
      <c r="EO54" s="96">
        <f t="shared" si="103"/>
        <v>0</v>
      </c>
      <c r="EP54" s="96">
        <f t="shared" si="103"/>
        <v>31000</v>
      </c>
    </row>
    <row r="55" spans="12:146">
      <c r="AM55" s="174">
        <v>1.7</v>
      </c>
      <c r="AN55" s="175"/>
      <c r="AO55" s="176"/>
      <c r="AP55" s="177" t="s">
        <v>21</v>
      </c>
      <c r="AQ55" s="178"/>
      <c r="AR55" s="179"/>
      <c r="AS55" s="201">
        <f>SUMPRODUCT(($AM$23:$AM$47="170%")*($AP$23:$AP$47="Ａ重油")*($AS$23:$AU$47))</f>
        <v>700</v>
      </c>
      <c r="AT55" s="202"/>
      <c r="AU55" s="202"/>
      <c r="AV55" s="203"/>
      <c r="AW55" s="201">
        <f>SUMPRODUCT(($AM$23:$AM$47="170%")*($AP$23:$AP$47="Ａ重油")*($AW$23:$AY$47))</f>
        <v>70000</v>
      </c>
      <c r="AX55" s="202"/>
      <c r="AY55" s="202"/>
      <c r="AZ55" s="203"/>
      <c r="BA55" s="201">
        <f>SUMPRODUCT(($AM$23:$AM$47="170%")*($AP$23:$AP$47="Ａ重油")*($BA$23:$BC$47))</f>
        <v>0</v>
      </c>
      <c r="BB55" s="202"/>
      <c r="BC55" s="202"/>
      <c r="BD55" s="203"/>
      <c r="BE55" s="201">
        <f>SUMPRODUCT(($AM$23:$AM$47="170%")*($AP$23:$AP$47="Ａ重油")*($BE$23:$BG$47))</f>
        <v>70000</v>
      </c>
      <c r="BF55" s="202"/>
      <c r="BG55" s="202"/>
      <c r="BH55" s="203"/>
      <c r="BI55" s="111"/>
      <c r="BJ55" s="112"/>
      <c r="BK55" s="112"/>
      <c r="BL55" s="113"/>
      <c r="BM55" s="201">
        <f>SUMPRODUCT(($AM$23:$AM$47="170%")*($AP$23:$AP$47="Ａ重油")*($BM$23:$BO$47))</f>
        <v>35000</v>
      </c>
      <c r="BN55" s="202"/>
      <c r="BO55" s="202"/>
      <c r="BP55" s="203"/>
      <c r="BQ55" s="201">
        <f>SUMPRODUCT(($AM$23:$AM$47="170%")*($AP$23:$AP$47="Ａ重油")*($BQ$23:$BS$47))</f>
        <v>35000</v>
      </c>
      <c r="BR55" s="202"/>
      <c r="BS55" s="202"/>
      <c r="BT55" s="203"/>
      <c r="BU55" s="201">
        <f>SUMPRODUCT(($AM$23:$AM$47="170%")*($AP$23:$AP$47="Ａ重油")*($BU$23:$BW$47))</f>
        <v>70000</v>
      </c>
      <c r="BV55" s="202"/>
      <c r="BW55" s="202"/>
      <c r="BX55" s="203"/>
      <c r="CK55" s="103" t="s">
        <v>150</v>
      </c>
      <c r="CL55" s="102">
        <f>SUMPRODUCT(($AM$23:$AM$47="170%")*($AP$23:$AP$47="Ａ重油")*(CL$23:CL$47))</f>
        <v>10</v>
      </c>
      <c r="CM55" s="104">
        <f>SUMPRODUCT(($AM$23:$AM$47="170%")*($AP$23:$AP$47="Ａ重油")*(CM$23:CM$47))</f>
        <v>8</v>
      </c>
      <c r="CN55" s="104">
        <f t="shared" ref="CN55:CP55" si="104">SUMPRODUCT(($AM$23:$AM$47="170%")*($AP$23:$AP$47="Ａ重油")*(CN$23:CN$47))</f>
        <v>640</v>
      </c>
      <c r="CO55" s="104">
        <f t="shared" si="104"/>
        <v>320</v>
      </c>
      <c r="CP55" s="104">
        <f t="shared" si="104"/>
        <v>320</v>
      </c>
      <c r="CQ55" s="103" t="s">
        <v>150</v>
      </c>
      <c r="CR55" s="102">
        <f>SUMPRODUCT(($AM$23:$AM$47="170%")*($AP$23:$AP$47="Ａ重油")*(CR$23:CR$47))</f>
        <v>0</v>
      </c>
      <c r="CS55" s="104">
        <f>SUMPRODUCT(($AM$23:$AM$47="170%")*($AP$23:$AP$47="Ａ重油")*(CS$23:CS$47))</f>
        <v>0</v>
      </c>
      <c r="CT55" s="104">
        <f t="shared" ref="CT55:CV55" si="105">SUMPRODUCT(($AM$23:$AM$47="170%")*($AP$23:$AP$47="Ａ重油")*(CT$23:CT$47))</f>
        <v>0</v>
      </c>
      <c r="CU55" s="104">
        <f t="shared" si="105"/>
        <v>0</v>
      </c>
      <c r="CV55" s="104">
        <f t="shared" si="105"/>
        <v>0</v>
      </c>
      <c r="CW55" s="103" t="s">
        <v>150</v>
      </c>
      <c r="CX55" s="102">
        <f>SUMPRODUCT(($AM$23:$AM$47="170%")*($AP$23:$AP$47="Ａ重油")*(CX$23:CX$47))</f>
        <v>0</v>
      </c>
      <c r="CY55" s="104">
        <f>SUMPRODUCT(($AM$23:$AM$47="170%")*($AP$23:$AP$47="Ａ重油")*(CY$23:CY$47))</f>
        <v>0</v>
      </c>
      <c r="CZ55" s="104">
        <f t="shared" ref="CZ55:DB55" si="106">SUMPRODUCT(($AM$23:$AM$47="170%")*($AP$23:$AP$47="Ａ重油")*(CZ$23:CZ$47))</f>
        <v>0</v>
      </c>
      <c r="DA55" s="104">
        <f t="shared" si="106"/>
        <v>0</v>
      </c>
      <c r="DB55" s="104">
        <f t="shared" si="106"/>
        <v>0</v>
      </c>
      <c r="DC55" s="103" t="s">
        <v>150</v>
      </c>
      <c r="DD55" s="102">
        <f>SUMPRODUCT(($AM$23:$AM$47="170%")*($AP$23:$AP$47="Ａ重油")*(DD$23:DD$47))</f>
        <v>0</v>
      </c>
      <c r="DE55" s="104">
        <f>SUMPRODUCT(($AM$23:$AM$47="170%")*($AP$23:$AP$47="Ａ重油")*(DE$23:DE$47))</f>
        <v>0</v>
      </c>
      <c r="DF55" s="104">
        <f t="shared" ref="DF55:DH55" si="107">SUMPRODUCT(($AM$23:$AM$47="170%")*($AP$23:$AP$47="Ａ重油")*(DF$23:DF$47))</f>
        <v>0</v>
      </c>
      <c r="DG55" s="104">
        <f t="shared" si="107"/>
        <v>0</v>
      </c>
      <c r="DH55" s="104">
        <f t="shared" si="107"/>
        <v>0</v>
      </c>
      <c r="DI55" s="103" t="s">
        <v>150</v>
      </c>
      <c r="DJ55" s="102">
        <f>SUMPRODUCT(($AM$23:$AM$47="170%")*($AP$23:$AP$47="Ａ重油")*(DJ$23:DJ$47))</f>
        <v>0</v>
      </c>
      <c r="DK55" s="104">
        <f>SUMPRODUCT(($AM$23:$AM$47="170%")*($AP$23:$AP$47="Ａ重油")*(DK$23:DK$47))</f>
        <v>0</v>
      </c>
      <c r="DL55" s="104">
        <f t="shared" ref="DL55:DN55" si="108">SUMPRODUCT(($AM$23:$AM$47="170%")*($AP$23:$AP$47="Ａ重油")*(DL$23:DL$47))</f>
        <v>0</v>
      </c>
      <c r="DM55" s="104">
        <f t="shared" si="108"/>
        <v>0</v>
      </c>
      <c r="DN55" s="104">
        <f t="shared" si="108"/>
        <v>0</v>
      </c>
      <c r="DO55" s="103" t="s">
        <v>150</v>
      </c>
      <c r="DP55" s="102">
        <f>SUMPRODUCT(($AM$23:$AM$47="170%")*($AP$23:$AP$47="Ａ重油")*(DP$23:DP$47))</f>
        <v>0</v>
      </c>
      <c r="DQ55" s="104">
        <f>SUMPRODUCT(($AM$23:$AM$47="170%")*($AP$23:$AP$47="Ａ重油")*(DQ$23:DQ$47))</f>
        <v>0</v>
      </c>
      <c r="DR55" s="104">
        <f t="shared" ref="DR55:DT55" si="109">SUMPRODUCT(($AM$23:$AM$47="170%")*($AP$23:$AP$47="Ａ重油")*(DR$23:DR$47))</f>
        <v>0</v>
      </c>
      <c r="DS55" s="104">
        <f t="shared" si="109"/>
        <v>0</v>
      </c>
      <c r="DT55" s="104">
        <f t="shared" si="109"/>
        <v>0</v>
      </c>
      <c r="DU55" s="103" t="s">
        <v>150</v>
      </c>
      <c r="DV55" s="102">
        <f>SUMPRODUCT(($AM$23:$AM$47="170%")*($AP$23:$AP$47="Ａ重油")*(DV$23:DV$47))</f>
        <v>0</v>
      </c>
      <c r="DW55" s="104">
        <f>SUMPRODUCT(($AM$23:$AM$47="170%")*($AP$23:$AP$47="Ａ重油")*(DW$23:DW$47))</f>
        <v>0</v>
      </c>
      <c r="DX55" s="104">
        <f t="shared" ref="DX55:DZ55" si="110">SUMPRODUCT(($AM$23:$AM$47="170%")*($AP$23:$AP$47="Ａ重油")*(DX$23:DX$47))</f>
        <v>0</v>
      </c>
      <c r="DY55" s="104">
        <f t="shared" si="110"/>
        <v>0</v>
      </c>
      <c r="DZ55" s="104">
        <f t="shared" si="110"/>
        <v>0</v>
      </c>
      <c r="EA55" s="103" t="s">
        <v>150</v>
      </c>
      <c r="EB55" s="102">
        <f>SUMPRODUCT(($AM$23:$AM$47="170%")*($AP$23:$AP$47="Ａ重油")*(EB$23:EB$47))</f>
        <v>0</v>
      </c>
      <c r="EC55" s="104">
        <f>SUMPRODUCT(($AM$23:$AM$47="170%")*($AP$23:$AP$47="Ａ重油")*(EC$23:EC$47))</f>
        <v>0</v>
      </c>
      <c r="ED55" s="104">
        <f t="shared" ref="ED55:EF55" si="111">SUMPRODUCT(($AM$23:$AM$47="170%")*($AP$23:$AP$47="Ａ重油")*(ED$23:ED$47))</f>
        <v>0</v>
      </c>
      <c r="EE55" s="104">
        <f t="shared" si="111"/>
        <v>0</v>
      </c>
      <c r="EF55" s="104">
        <f t="shared" si="111"/>
        <v>0</v>
      </c>
      <c r="EG55" s="103" t="s">
        <v>150</v>
      </c>
      <c r="EH55" s="102">
        <f>SUMPRODUCT(($AM$23:$AM$47="170%")*($AP$23:$AP$47="Ａ重油")*(EH$23:EH$47))</f>
        <v>0</v>
      </c>
      <c r="EI55" s="104">
        <f>SUMPRODUCT(($AM$23:$AM$47="170%")*($AP$23:$AP$47="Ａ重油")*(EI$23:EI$47))</f>
        <v>0</v>
      </c>
      <c r="EJ55" s="104">
        <f t="shared" ref="EJ55:EL55" si="112">SUMPRODUCT(($AM$23:$AM$47="170%")*($AP$23:$AP$47="Ａ重油")*(EJ$23:EJ$47))</f>
        <v>0</v>
      </c>
      <c r="EK55" s="104">
        <f t="shared" si="112"/>
        <v>0</v>
      </c>
      <c r="EL55" s="104">
        <f t="shared" si="112"/>
        <v>0</v>
      </c>
      <c r="EM55" s="102">
        <f>SUMPRODUCT(($AM$23:$AM$47="170%")*($AP$23:$AP$47="Ａ重油")*(EM$23:EM$47))</f>
        <v>640</v>
      </c>
      <c r="EN55" s="102">
        <f t="shared" ref="EN55:EP55" si="113">SUMPRODUCT(($AM$23:$AM$47="170%")*($AP$23:$AP$47="Ａ重油")*(EN$23:EN$47))</f>
        <v>320</v>
      </c>
      <c r="EO55" s="102">
        <f t="shared" si="113"/>
        <v>320</v>
      </c>
      <c r="EP55" s="102">
        <f t="shared" si="113"/>
        <v>34680</v>
      </c>
    </row>
    <row r="56" spans="12:146">
      <c r="AM56" s="174">
        <v>1.7</v>
      </c>
      <c r="AN56" s="175"/>
      <c r="AO56" s="176"/>
      <c r="AP56" s="177" t="s">
        <v>22</v>
      </c>
      <c r="AQ56" s="178"/>
      <c r="AR56" s="179"/>
      <c r="AS56" s="201">
        <f>SUMPRODUCT(($AM$23:$AM$47="170%")*($AP$23:$AP$47="灯油")*($AS$23:$AU$47))</f>
        <v>800</v>
      </c>
      <c r="AT56" s="202"/>
      <c r="AU56" s="202"/>
      <c r="AV56" s="203"/>
      <c r="AW56" s="201">
        <f>SUMPRODUCT(($AM$23:$AM$47="170%")*($AP$23:$AP$47="灯油")*($AW$23:$AY$47))</f>
        <v>80000</v>
      </c>
      <c r="AX56" s="202"/>
      <c r="AY56" s="202"/>
      <c r="AZ56" s="203"/>
      <c r="BA56" s="201">
        <f>SUMPRODUCT(($AM$23:$AM$47="170%")*($AP$23:$AP$47="灯油")*($BA$23:$BC$47))</f>
        <v>0</v>
      </c>
      <c r="BB56" s="202"/>
      <c r="BC56" s="202"/>
      <c r="BD56" s="203"/>
      <c r="BE56" s="201">
        <f>SUMPRODUCT(($AM$23:$AM$47="170%")*($AP$23:$AP$47="灯油")*($BE$23:$BG$47))</f>
        <v>80000</v>
      </c>
      <c r="BF56" s="202"/>
      <c r="BG56" s="202"/>
      <c r="BH56" s="203"/>
      <c r="BI56" s="111"/>
      <c r="BJ56" s="112"/>
      <c r="BK56" s="112"/>
      <c r="BL56" s="113"/>
      <c r="BM56" s="201">
        <f>SUMPRODUCT(($AM$23:$AM$47="170%")*($AP$23:$AP$47="灯油")*($BM$23:$BO$47))</f>
        <v>40000</v>
      </c>
      <c r="BN56" s="202"/>
      <c r="BO56" s="202"/>
      <c r="BP56" s="203"/>
      <c r="BQ56" s="201">
        <f>SUMPRODUCT(($AM$23:$AM$47="170%")*($AP$23:$AP$47="灯油")*($BQ$23:$BS$47))</f>
        <v>40000</v>
      </c>
      <c r="BR56" s="202"/>
      <c r="BS56" s="202"/>
      <c r="BT56" s="203"/>
      <c r="BU56" s="201">
        <f>SUMPRODUCT(($AM$23:$AM$47="170%")*($AP$23:$AP$47="灯油")*($BU$23:$BW$47))</f>
        <v>80000</v>
      </c>
      <c r="BV56" s="202"/>
      <c r="BW56" s="202"/>
      <c r="BX56" s="203"/>
      <c r="CK56" s="103" t="s">
        <v>151</v>
      </c>
      <c r="CL56" s="104">
        <f>SUMPRODUCT(($AM$23:$AM$47="170%")*($AP$23:$AP$47="灯油")*(CL$23:CL$47))</f>
        <v>20</v>
      </c>
      <c r="CM56" s="104">
        <f>SUMPRODUCT(($AM$23:$AM$47="170%")*($AP$23:$AP$47="灯油")*(CM$23:CM$47))</f>
        <v>16</v>
      </c>
      <c r="CN56" s="104">
        <f t="shared" ref="CN56:CP56" si="114">SUMPRODUCT(($AM$23:$AM$47="170%")*($AP$23:$AP$47="灯油")*(CN$23:CN$47))</f>
        <v>1600</v>
      </c>
      <c r="CO56" s="104">
        <f t="shared" si="114"/>
        <v>800</v>
      </c>
      <c r="CP56" s="104">
        <f t="shared" si="114"/>
        <v>800</v>
      </c>
      <c r="CQ56" s="103" t="s">
        <v>151</v>
      </c>
      <c r="CR56" s="104">
        <f>SUMPRODUCT(($AM$23:$AM$47="170%")*($AP$23:$AP$47="灯油")*(CR$23:CR$47))</f>
        <v>0</v>
      </c>
      <c r="CS56" s="104">
        <f>SUMPRODUCT(($AM$23:$AM$47="170%")*($AP$23:$AP$47="灯油")*(CS$23:CS$47))</f>
        <v>0</v>
      </c>
      <c r="CT56" s="104">
        <f t="shared" ref="CT56:CV56" si="115">SUMPRODUCT(($AM$23:$AM$47="170%")*($AP$23:$AP$47="灯油")*(CT$23:CT$47))</f>
        <v>0</v>
      </c>
      <c r="CU56" s="104">
        <f t="shared" si="115"/>
        <v>0</v>
      </c>
      <c r="CV56" s="104">
        <f t="shared" si="115"/>
        <v>0</v>
      </c>
      <c r="CW56" s="103" t="s">
        <v>151</v>
      </c>
      <c r="CX56" s="104">
        <f>SUMPRODUCT(($AM$23:$AM$47="170%")*($AP$23:$AP$47="灯油")*(CX$23:CX$47))</f>
        <v>0</v>
      </c>
      <c r="CY56" s="104">
        <f>SUMPRODUCT(($AM$23:$AM$47="170%")*($AP$23:$AP$47="灯油")*(CY$23:CY$47))</f>
        <v>0</v>
      </c>
      <c r="CZ56" s="104">
        <f t="shared" ref="CZ56:DB56" si="116">SUMPRODUCT(($AM$23:$AM$47="170%")*($AP$23:$AP$47="灯油")*(CZ$23:CZ$47))</f>
        <v>0</v>
      </c>
      <c r="DA56" s="104">
        <f t="shared" si="116"/>
        <v>0</v>
      </c>
      <c r="DB56" s="104">
        <f t="shared" si="116"/>
        <v>0</v>
      </c>
      <c r="DC56" s="103" t="s">
        <v>151</v>
      </c>
      <c r="DD56" s="104">
        <f>SUMPRODUCT(($AM$23:$AM$47="170%")*($AP$23:$AP$47="灯油")*(DD$23:DD$47))</f>
        <v>0</v>
      </c>
      <c r="DE56" s="104">
        <f>SUMPRODUCT(($AM$23:$AM$47="170%")*($AP$23:$AP$47="灯油")*(DE$23:DE$47))</f>
        <v>0</v>
      </c>
      <c r="DF56" s="104">
        <f t="shared" ref="DF56:DH56" si="117">SUMPRODUCT(($AM$23:$AM$47="170%")*($AP$23:$AP$47="灯油")*(DF$23:DF$47))</f>
        <v>0</v>
      </c>
      <c r="DG56" s="104">
        <f t="shared" si="117"/>
        <v>0</v>
      </c>
      <c r="DH56" s="104">
        <f t="shared" si="117"/>
        <v>0</v>
      </c>
      <c r="DI56" s="103" t="s">
        <v>151</v>
      </c>
      <c r="DJ56" s="104">
        <f>SUMPRODUCT(($AM$23:$AM$47="170%")*($AP$23:$AP$47="灯油")*(DJ$23:DJ$47))</f>
        <v>0</v>
      </c>
      <c r="DK56" s="104">
        <f>SUMPRODUCT(($AM$23:$AM$47="170%")*($AP$23:$AP$47="灯油")*(DK$23:DK$47))</f>
        <v>0</v>
      </c>
      <c r="DL56" s="104">
        <f t="shared" ref="DL56:DN56" si="118">SUMPRODUCT(($AM$23:$AM$47="170%")*($AP$23:$AP$47="灯油")*(DL$23:DL$47))</f>
        <v>0</v>
      </c>
      <c r="DM56" s="104">
        <f t="shared" si="118"/>
        <v>0</v>
      </c>
      <c r="DN56" s="104">
        <f t="shared" si="118"/>
        <v>0</v>
      </c>
      <c r="DO56" s="103" t="s">
        <v>151</v>
      </c>
      <c r="DP56" s="104">
        <f>SUMPRODUCT(($AM$23:$AM$47="170%")*($AP$23:$AP$47="灯油")*(DP$23:DP$47))</f>
        <v>0</v>
      </c>
      <c r="DQ56" s="104">
        <f>SUMPRODUCT(($AM$23:$AM$47="170%")*($AP$23:$AP$47="灯油")*(DQ$23:DQ$47))</f>
        <v>0</v>
      </c>
      <c r="DR56" s="104">
        <f t="shared" ref="DR56:DT56" si="119">SUMPRODUCT(($AM$23:$AM$47="170%")*($AP$23:$AP$47="灯油")*(DR$23:DR$47))</f>
        <v>0</v>
      </c>
      <c r="DS56" s="104">
        <f t="shared" si="119"/>
        <v>0</v>
      </c>
      <c r="DT56" s="104">
        <f t="shared" si="119"/>
        <v>0</v>
      </c>
      <c r="DU56" s="103" t="s">
        <v>151</v>
      </c>
      <c r="DV56" s="104">
        <f>SUMPRODUCT(($AM$23:$AM$47="170%")*($AP$23:$AP$47="灯油")*(DV$23:DV$47))</f>
        <v>0</v>
      </c>
      <c r="DW56" s="104">
        <f>SUMPRODUCT(($AM$23:$AM$47="170%")*($AP$23:$AP$47="灯油")*(DW$23:DW$47))</f>
        <v>0</v>
      </c>
      <c r="DX56" s="104">
        <f t="shared" ref="DX56:DZ56" si="120">SUMPRODUCT(($AM$23:$AM$47="170%")*($AP$23:$AP$47="灯油")*(DX$23:DX$47))</f>
        <v>0</v>
      </c>
      <c r="DY56" s="104">
        <f t="shared" si="120"/>
        <v>0</v>
      </c>
      <c r="DZ56" s="104">
        <f t="shared" si="120"/>
        <v>0</v>
      </c>
      <c r="EA56" s="103" t="s">
        <v>151</v>
      </c>
      <c r="EB56" s="104">
        <f>SUMPRODUCT(($AM$23:$AM$47="170%")*($AP$23:$AP$47="灯油")*(EB$23:EB$47))</f>
        <v>0</v>
      </c>
      <c r="EC56" s="104">
        <f>SUMPRODUCT(($AM$23:$AM$47="170%")*($AP$23:$AP$47="灯油")*(EC$23:EC$47))</f>
        <v>0</v>
      </c>
      <c r="ED56" s="104">
        <f t="shared" ref="ED56:EF56" si="121">SUMPRODUCT(($AM$23:$AM$47="170%")*($AP$23:$AP$47="灯油")*(ED$23:ED$47))</f>
        <v>0</v>
      </c>
      <c r="EE56" s="104">
        <f t="shared" si="121"/>
        <v>0</v>
      </c>
      <c r="EF56" s="104">
        <f t="shared" si="121"/>
        <v>0</v>
      </c>
      <c r="EG56" s="103" t="s">
        <v>151</v>
      </c>
      <c r="EH56" s="104">
        <f>SUMPRODUCT(($AM$23:$AM$47="170%")*($AP$23:$AP$47="灯油")*(EH$23:EH$47))</f>
        <v>0</v>
      </c>
      <c r="EI56" s="104">
        <f>SUMPRODUCT(($AM$23:$AM$47="170%")*($AP$23:$AP$47="灯油")*(EI$23:EI$47))</f>
        <v>0</v>
      </c>
      <c r="EJ56" s="104">
        <f t="shared" ref="EJ56:EL56" si="122">SUMPRODUCT(($AM$23:$AM$47="170%")*($AP$23:$AP$47="灯油")*(EJ$23:EJ$47))</f>
        <v>0</v>
      </c>
      <c r="EK56" s="104">
        <f t="shared" si="122"/>
        <v>0</v>
      </c>
      <c r="EL56" s="104">
        <f t="shared" si="122"/>
        <v>0</v>
      </c>
      <c r="EM56" s="102">
        <f>SUMPRODUCT(($AM$23:$AM$47="170%")*($AP$23:$AP$47="灯油")*(EM$23:EM$47))</f>
        <v>1600</v>
      </c>
      <c r="EN56" s="102">
        <f t="shared" ref="EN56:EP56" si="123">SUMPRODUCT(($AM$23:$AM$47="170%")*($AP$23:$AP$47="灯油")*(EN$23:EN$47))</f>
        <v>800</v>
      </c>
      <c r="EO56" s="102">
        <f t="shared" si="123"/>
        <v>800</v>
      </c>
      <c r="EP56" s="102">
        <f t="shared" si="123"/>
        <v>39200</v>
      </c>
    </row>
    <row r="57" spans="12:146">
      <c r="AM57" s="171" t="s">
        <v>36</v>
      </c>
      <c r="AN57" s="172"/>
      <c r="AO57" s="172"/>
      <c r="AP57" s="172"/>
      <c r="AQ57" s="172"/>
      <c r="AR57" s="173"/>
      <c r="AS57" s="192">
        <f>SUM(AS58:AV65)</f>
        <v>8</v>
      </c>
      <c r="AT57" s="193"/>
      <c r="AU57" s="193"/>
      <c r="AV57" s="194"/>
      <c r="CX57" s="18"/>
    </row>
    <row r="58" spans="12:146">
      <c r="AM58" s="168">
        <v>1.1499999999999999</v>
      </c>
      <c r="AN58" s="169"/>
      <c r="AO58" s="170"/>
      <c r="AP58" s="171" t="s">
        <v>21</v>
      </c>
      <c r="AQ58" s="172"/>
      <c r="AR58" s="173"/>
      <c r="AS58" s="192">
        <f>SUMPRODUCT(($AM$23:$AM$47="115%")*($AP$23:$AP$47="Ａ重油")*1)</f>
        <v>1</v>
      </c>
      <c r="AT58" s="193"/>
      <c r="AU58" s="193"/>
      <c r="AV58" s="194"/>
      <c r="BX58" s="114"/>
      <c r="CX58" s="18"/>
    </row>
    <row r="59" spans="12:146">
      <c r="Q59" s="7"/>
      <c r="AM59" s="168">
        <v>1.1499999999999999</v>
      </c>
      <c r="AN59" s="169"/>
      <c r="AO59" s="170"/>
      <c r="AP59" s="171" t="s">
        <v>22</v>
      </c>
      <c r="AQ59" s="172"/>
      <c r="AR59" s="173"/>
      <c r="AS59" s="192">
        <f>SUMPRODUCT(($AM$23:$AM$47="115%")*($AP$23:$AP$47="灯油")*1)</f>
        <v>1</v>
      </c>
      <c r="AT59" s="193"/>
      <c r="AU59" s="193"/>
      <c r="AV59" s="194"/>
      <c r="BX59" s="114"/>
      <c r="CX59" s="8"/>
    </row>
    <row r="60" spans="12:146">
      <c r="AM60" s="168">
        <v>1.3</v>
      </c>
      <c r="AN60" s="169"/>
      <c r="AO60" s="170"/>
      <c r="AP60" s="171" t="s">
        <v>21</v>
      </c>
      <c r="AQ60" s="172"/>
      <c r="AR60" s="173"/>
      <c r="AS60" s="192">
        <f>SUMPRODUCT(($AM$23:$AM$47="130%")*($AP$23:$AP$47="Ａ重油")*1)</f>
        <v>1</v>
      </c>
      <c r="AT60" s="193"/>
      <c r="AU60" s="193"/>
      <c r="AV60" s="194"/>
      <c r="BX60" s="114"/>
    </row>
    <row r="61" spans="12:146">
      <c r="L61" s="7"/>
      <c r="M61" s="7"/>
      <c r="N61" s="7"/>
      <c r="AM61" s="168">
        <v>1.3</v>
      </c>
      <c r="AN61" s="169"/>
      <c r="AO61" s="170"/>
      <c r="AP61" s="171" t="s">
        <v>22</v>
      </c>
      <c r="AQ61" s="172"/>
      <c r="AR61" s="173"/>
      <c r="AS61" s="192">
        <f>SUMPRODUCT(($AM$23:$AM$47="130%")*($AP$23:$AP$47="灯油")*1)</f>
        <v>1</v>
      </c>
      <c r="AT61" s="193"/>
      <c r="AU61" s="193"/>
      <c r="AV61" s="194"/>
    </row>
    <row r="62" spans="12:146">
      <c r="L62" s="7"/>
      <c r="M62" s="7"/>
      <c r="N62" s="7"/>
      <c r="AM62" s="168">
        <v>1.5</v>
      </c>
      <c r="AN62" s="169"/>
      <c r="AO62" s="170"/>
      <c r="AP62" s="171" t="s">
        <v>21</v>
      </c>
      <c r="AQ62" s="172"/>
      <c r="AR62" s="173"/>
      <c r="AS62" s="192">
        <f>SUMPRODUCT(($AM$23:$AM$47="150%")*($AP$23:$AP$47="Ａ重油")*1)</f>
        <v>1</v>
      </c>
      <c r="AT62" s="193"/>
      <c r="AU62" s="193"/>
      <c r="AV62" s="194"/>
    </row>
    <row r="63" spans="12:146">
      <c r="L63" s="7"/>
      <c r="M63" s="7"/>
      <c r="N63" s="7"/>
      <c r="AM63" s="168">
        <v>1.5</v>
      </c>
      <c r="AN63" s="169"/>
      <c r="AO63" s="170"/>
      <c r="AP63" s="171" t="s">
        <v>22</v>
      </c>
      <c r="AQ63" s="172"/>
      <c r="AR63" s="173"/>
      <c r="AS63" s="192">
        <f>SUMPRODUCT(($AM$23:$AM$47="150%")*($AP$23:$AP$47="灯油")*1)</f>
        <v>1</v>
      </c>
      <c r="AT63" s="193"/>
      <c r="AU63" s="193"/>
      <c r="AV63" s="194"/>
    </row>
    <row r="64" spans="12:146">
      <c r="L64" s="7"/>
      <c r="M64" s="7"/>
      <c r="N64" s="7"/>
      <c r="AM64" s="174">
        <v>1.7</v>
      </c>
      <c r="AN64" s="175"/>
      <c r="AO64" s="176"/>
      <c r="AP64" s="177" t="s">
        <v>21</v>
      </c>
      <c r="AQ64" s="178"/>
      <c r="AR64" s="179"/>
      <c r="AS64" s="198">
        <f>SUMPRODUCT(($AM$23:$AM$47="170%")*($AP$23:$AP$47="Ａ重油")*1)</f>
        <v>1</v>
      </c>
      <c r="AT64" s="199"/>
      <c r="AU64" s="199"/>
      <c r="AV64" s="200"/>
    </row>
    <row r="65" spans="2:48">
      <c r="B65" t="s">
        <v>32</v>
      </c>
      <c r="L65" s="7"/>
      <c r="M65" s="7"/>
      <c r="N65" s="7"/>
      <c r="AM65" s="174">
        <v>1.7</v>
      </c>
      <c r="AN65" s="175"/>
      <c r="AO65" s="176"/>
      <c r="AP65" s="177" t="s">
        <v>22</v>
      </c>
      <c r="AQ65" s="178"/>
      <c r="AR65" s="179"/>
      <c r="AS65" s="198">
        <f>SUMPRODUCT(($AM$23:$AM$47="170%")*($AP$23:$AP$47="灯油")*1)</f>
        <v>1</v>
      </c>
      <c r="AT65" s="199"/>
      <c r="AU65" s="199"/>
      <c r="AV65" s="200"/>
    </row>
    <row r="66" spans="2:48">
      <c r="C66" t="s">
        <v>33</v>
      </c>
      <c r="L66" s="7"/>
      <c r="M66" s="7"/>
      <c r="N66" s="7"/>
      <c r="AM66" s="99"/>
      <c r="AN66" s="52"/>
      <c r="AO66" s="52"/>
      <c r="AP66" s="52"/>
      <c r="AQ66" s="52"/>
      <c r="AR66" s="52"/>
      <c r="AS66" s="101"/>
      <c r="AT66" s="101"/>
      <c r="AU66" s="101"/>
      <c r="AV66" s="101"/>
    </row>
    <row r="67" spans="2:48">
      <c r="C67" t="s">
        <v>35</v>
      </c>
      <c r="AM67" s="99"/>
      <c r="AN67" s="52"/>
      <c r="AO67" s="52"/>
      <c r="AP67" s="52"/>
      <c r="AQ67" s="52"/>
      <c r="AR67" s="52"/>
      <c r="AS67" s="101"/>
      <c r="AT67" s="101"/>
      <c r="AU67" s="101"/>
      <c r="AV67" s="101"/>
    </row>
    <row r="68" spans="2:48">
      <c r="C68" s="19" t="s">
        <v>105</v>
      </c>
      <c r="AM68" s="99"/>
      <c r="AN68" s="52"/>
      <c r="AO68" s="52"/>
      <c r="AP68" s="52"/>
      <c r="AQ68" s="52"/>
      <c r="AR68" s="52"/>
      <c r="AS68" s="101"/>
      <c r="AT68" s="101"/>
      <c r="AU68" s="101"/>
      <c r="AV68" s="101"/>
    </row>
    <row r="69" spans="2:48">
      <c r="C69" s="7" t="s">
        <v>111</v>
      </c>
      <c r="AM69" s="99"/>
      <c r="AN69" s="52"/>
      <c r="AO69" s="52"/>
      <c r="AP69" s="52"/>
      <c r="AQ69" s="52"/>
      <c r="AR69" s="52"/>
      <c r="AS69" s="101"/>
      <c r="AT69" s="101"/>
      <c r="AU69" s="101"/>
      <c r="AV69" s="101"/>
    </row>
    <row r="70" spans="2:48">
      <c r="C70" t="s">
        <v>34</v>
      </c>
      <c r="AM70" s="99"/>
      <c r="AN70" s="52"/>
      <c r="AO70" s="52"/>
      <c r="AP70" s="52"/>
      <c r="AQ70" s="52"/>
      <c r="AR70" s="52"/>
      <c r="AS70" s="101"/>
      <c r="AT70" s="101"/>
      <c r="AU70" s="101"/>
      <c r="AV70" s="101"/>
    </row>
    <row r="71" spans="2:48">
      <c r="D71" s="7"/>
      <c r="E71" s="7"/>
    </row>
    <row r="72" spans="2:48">
      <c r="F72" s="9"/>
      <c r="G72" s="9"/>
      <c r="H72" s="9"/>
      <c r="I72" s="9"/>
      <c r="J72" s="9"/>
      <c r="K72" s="9"/>
    </row>
    <row r="74" spans="2:48">
      <c r="D74" s="7" t="s">
        <v>41</v>
      </c>
      <c r="T74" s="3"/>
      <c r="AG74" s="3" t="s">
        <v>57</v>
      </c>
    </row>
    <row r="75" spans="2:48">
      <c r="D75" s="7"/>
      <c r="T75" s="1"/>
      <c r="AF75" s="11" t="s">
        <v>78</v>
      </c>
      <c r="AG75" s="137">
        <v>12.2</v>
      </c>
      <c r="AH75" s="137"/>
      <c r="AI75" s="137"/>
    </row>
    <row r="76" spans="2:48">
      <c r="D76" s="3" t="s">
        <v>13</v>
      </c>
      <c r="K76" s="3" t="s">
        <v>6</v>
      </c>
      <c r="T76" s="1"/>
      <c r="AF76" s="11" t="s">
        <v>79</v>
      </c>
      <c r="AG76" s="137">
        <v>13</v>
      </c>
      <c r="AH76" s="137"/>
      <c r="AI76" s="137"/>
    </row>
    <row r="77" spans="2:48">
      <c r="D77" s="1" t="s">
        <v>14</v>
      </c>
      <c r="K77" s="1" t="s">
        <v>7</v>
      </c>
      <c r="T77" s="1"/>
      <c r="AF77" s="11" t="s">
        <v>58</v>
      </c>
      <c r="AG77" s="137">
        <v>24.5</v>
      </c>
      <c r="AH77" s="137"/>
      <c r="AI77" s="137"/>
    </row>
    <row r="78" spans="2:48">
      <c r="D78" s="1" t="s">
        <v>15</v>
      </c>
      <c r="K78" s="1" t="s">
        <v>8</v>
      </c>
      <c r="T78" s="1"/>
      <c r="AF78" s="11" t="s">
        <v>59</v>
      </c>
      <c r="AG78" s="137">
        <v>25.9</v>
      </c>
      <c r="AH78" s="137"/>
      <c r="AI78" s="137"/>
    </row>
    <row r="79" spans="2:48">
      <c r="D79" s="1" t="s">
        <v>16</v>
      </c>
      <c r="T79" s="1"/>
      <c r="AF79" s="11" t="s">
        <v>60</v>
      </c>
      <c r="AG79" s="137">
        <v>40.799999999999997</v>
      </c>
      <c r="AH79" s="137"/>
      <c r="AI79" s="137"/>
    </row>
    <row r="80" spans="2:48">
      <c r="K80" s="4" t="s">
        <v>91</v>
      </c>
      <c r="T80" s="1"/>
      <c r="AF80" s="11" t="s">
        <v>61</v>
      </c>
      <c r="AG80" s="137">
        <v>43.2</v>
      </c>
      <c r="AH80" s="137"/>
      <c r="AI80" s="137"/>
    </row>
    <row r="81" spans="4:35">
      <c r="K81" s="1" t="s">
        <v>92</v>
      </c>
      <c r="AF81" s="11" t="s">
        <v>167</v>
      </c>
      <c r="AG81" s="137">
        <v>57.1</v>
      </c>
      <c r="AH81" s="137"/>
      <c r="AI81" s="137"/>
    </row>
    <row r="82" spans="4:35">
      <c r="D82" s="3"/>
      <c r="K82" s="1" t="s">
        <v>93</v>
      </c>
      <c r="T82" s="4"/>
      <c r="AF82" s="11" t="s">
        <v>168</v>
      </c>
      <c r="AG82" s="137">
        <v>60.5</v>
      </c>
      <c r="AH82" s="137"/>
      <c r="AI82" s="137"/>
    </row>
    <row r="83" spans="4:35">
      <c r="D83" s="1">
        <v>3</v>
      </c>
      <c r="T83" s="1"/>
    </row>
    <row r="84" spans="4:35">
      <c r="D84" s="1">
        <v>4</v>
      </c>
      <c r="K84" s="3" t="s">
        <v>19</v>
      </c>
      <c r="T84" s="1"/>
    </row>
    <row r="85" spans="4:35">
      <c r="D85" s="1">
        <v>5</v>
      </c>
      <c r="K85" s="27" t="s">
        <v>81</v>
      </c>
      <c r="T85" s="1"/>
    </row>
    <row r="86" spans="4:35">
      <c r="K86" s="2" t="s">
        <v>80</v>
      </c>
      <c r="T86" s="10"/>
    </row>
    <row r="87" spans="4:35">
      <c r="D87" s="3"/>
      <c r="K87" s="2" t="s">
        <v>144</v>
      </c>
    </row>
    <row r="88" spans="4:35">
      <c r="D88" s="1">
        <v>10</v>
      </c>
      <c r="K88" s="2" t="s">
        <v>146</v>
      </c>
    </row>
    <row r="89" spans="4:35">
      <c r="D89" s="1">
        <v>11</v>
      </c>
    </row>
    <row r="90" spans="4:35">
      <c r="D90" s="1">
        <v>12</v>
      </c>
      <c r="K90" s="3" t="s">
        <v>20</v>
      </c>
    </row>
    <row r="91" spans="4:35">
      <c r="K91" s="1" t="s">
        <v>21</v>
      </c>
    </row>
    <row r="92" spans="4:35">
      <c r="K92" s="1" t="s">
        <v>22</v>
      </c>
    </row>
  </sheetData>
  <mergeCells count="659">
    <mergeCell ref="AT16:AU16"/>
    <mergeCell ref="BY34:CA34"/>
    <mergeCell ref="O35:AD35"/>
    <mergeCell ref="O36:AD36"/>
    <mergeCell ref="B9:J9"/>
    <mergeCell ref="B20:E22"/>
    <mergeCell ref="K9:V9"/>
    <mergeCell ref="B10:J10"/>
    <mergeCell ref="K10:V10"/>
    <mergeCell ref="B11:J11"/>
    <mergeCell ref="K11:V11"/>
    <mergeCell ref="AE20:AH22"/>
    <mergeCell ref="B13:J13"/>
    <mergeCell ref="K13:V13"/>
    <mergeCell ref="B14:J14"/>
    <mergeCell ref="I20:N22"/>
    <mergeCell ref="B15:J15"/>
    <mergeCell ref="BB12:BI12"/>
    <mergeCell ref="AS12:AZ12"/>
    <mergeCell ref="BY25:CA25"/>
    <mergeCell ref="AN16:AO16"/>
    <mergeCell ref="BM9:BS9"/>
    <mergeCell ref="BT9:BU9"/>
    <mergeCell ref="BV9:BX9"/>
    <mergeCell ref="BT12:BU12"/>
    <mergeCell ref="O28:AD28"/>
    <mergeCell ref="O29:AD29"/>
    <mergeCell ref="O31:AD31"/>
    <mergeCell ref="O32:AD32"/>
    <mergeCell ref="AE34:AH34"/>
    <mergeCell ref="AE30:AH30"/>
    <mergeCell ref="AI35:AL35"/>
    <mergeCell ref="O33:AD33"/>
    <mergeCell ref="O34:AD34"/>
    <mergeCell ref="O30:AD30"/>
    <mergeCell ref="AI20:AL22"/>
    <mergeCell ref="AI26:AL26"/>
    <mergeCell ref="AS26:AV26"/>
    <mergeCell ref="AW26:AZ26"/>
    <mergeCell ref="BA26:BD26"/>
    <mergeCell ref="AM20:AO22"/>
    <mergeCell ref="AP20:AR22"/>
    <mergeCell ref="AW21:AZ22"/>
    <mergeCell ref="BA21:BD22"/>
    <mergeCell ref="BE21:BH22"/>
    <mergeCell ref="BI21:BL22"/>
    <mergeCell ref="BQ21:BT22"/>
    <mergeCell ref="AS24:AV24"/>
    <mergeCell ref="F36:H36"/>
    <mergeCell ref="BY36:CA36"/>
    <mergeCell ref="AI47:AL47"/>
    <mergeCell ref="F41:H41"/>
    <mergeCell ref="F42:H42"/>
    <mergeCell ref="F43:H43"/>
    <mergeCell ref="O40:AD40"/>
    <mergeCell ref="F38:H38"/>
    <mergeCell ref="I42:N42"/>
    <mergeCell ref="I43:N43"/>
    <mergeCell ref="O37:AD37"/>
    <mergeCell ref="AI37:AL37"/>
    <mergeCell ref="BY39:CA39"/>
    <mergeCell ref="AE38:AH38"/>
    <mergeCell ref="F37:H37"/>
    <mergeCell ref="AI39:AL39"/>
    <mergeCell ref="AI40:AL40"/>
    <mergeCell ref="O38:AD38"/>
    <mergeCell ref="O39:AD39"/>
    <mergeCell ref="F39:H39"/>
    <mergeCell ref="F40:H40"/>
    <mergeCell ref="AI38:AL38"/>
    <mergeCell ref="I37:N37"/>
    <mergeCell ref="I38:N38"/>
    <mergeCell ref="B48:E48"/>
    <mergeCell ref="AE48:AH48"/>
    <mergeCell ref="AE45:AH45"/>
    <mergeCell ref="AI43:AL43"/>
    <mergeCell ref="AE42:AH42"/>
    <mergeCell ref="B45:E45"/>
    <mergeCell ref="F45:H45"/>
    <mergeCell ref="B43:E43"/>
    <mergeCell ref="B41:E41"/>
    <mergeCell ref="AE41:AH41"/>
    <mergeCell ref="O41:AD41"/>
    <mergeCell ref="I41:N41"/>
    <mergeCell ref="AE43:AH43"/>
    <mergeCell ref="I44:N44"/>
    <mergeCell ref="I45:N45"/>
    <mergeCell ref="I46:N46"/>
    <mergeCell ref="I47:N47"/>
    <mergeCell ref="O42:AD42"/>
    <mergeCell ref="O43:AD43"/>
    <mergeCell ref="O44:AD44"/>
    <mergeCell ref="O45:AD45"/>
    <mergeCell ref="O46:AD46"/>
    <mergeCell ref="O47:AD47"/>
    <mergeCell ref="B35:E35"/>
    <mergeCell ref="AI44:AL44"/>
    <mergeCell ref="AI48:AL48"/>
    <mergeCell ref="B37:E37"/>
    <mergeCell ref="AE37:AH37"/>
    <mergeCell ref="B38:E38"/>
    <mergeCell ref="BY43:CA43"/>
    <mergeCell ref="BY45:CA45"/>
    <mergeCell ref="BY40:CA40"/>
    <mergeCell ref="BY38:CA38"/>
    <mergeCell ref="BY46:CA46"/>
    <mergeCell ref="F46:H46"/>
    <mergeCell ref="B47:E47"/>
    <mergeCell ref="AE47:AH47"/>
    <mergeCell ref="AI46:AL46"/>
    <mergeCell ref="B46:E46"/>
    <mergeCell ref="BY47:CA47"/>
    <mergeCell ref="F47:H47"/>
    <mergeCell ref="AE46:AH46"/>
    <mergeCell ref="B42:E42"/>
    <mergeCell ref="F44:H44"/>
    <mergeCell ref="AI41:AL41"/>
    <mergeCell ref="B44:E44"/>
    <mergeCell ref="AE44:AH44"/>
    <mergeCell ref="I39:N39"/>
    <mergeCell ref="I40:N40"/>
    <mergeCell ref="EM21:EO21"/>
    <mergeCell ref="EA21:EF21"/>
    <mergeCell ref="BY41:CA41"/>
    <mergeCell ref="B36:E36"/>
    <mergeCell ref="AE35:AH35"/>
    <mergeCell ref="AI36:AL36"/>
    <mergeCell ref="AE36:AH36"/>
    <mergeCell ref="B29:E29"/>
    <mergeCell ref="AE29:AH29"/>
    <mergeCell ref="B31:E31"/>
    <mergeCell ref="AE31:AH31"/>
    <mergeCell ref="I32:N32"/>
    <mergeCell ref="I33:N33"/>
    <mergeCell ref="I34:N34"/>
    <mergeCell ref="I35:N35"/>
    <mergeCell ref="I36:N36"/>
    <mergeCell ref="B34:E34"/>
    <mergeCell ref="F35:H35"/>
    <mergeCell ref="AI34:AL34"/>
    <mergeCell ref="B33:E33"/>
    <mergeCell ref="AE33:AH33"/>
    <mergeCell ref="B39:E39"/>
    <mergeCell ref="AE39:AH39"/>
    <mergeCell ref="B40:E40"/>
    <mergeCell ref="CW21:DB21"/>
    <mergeCell ref="DI21:DN21"/>
    <mergeCell ref="DC21:DH21"/>
    <mergeCell ref="CK21:CP21"/>
    <mergeCell ref="CQ21:CV21"/>
    <mergeCell ref="A2:AE3"/>
    <mergeCell ref="DO21:DT21"/>
    <mergeCell ref="H7:O7"/>
    <mergeCell ref="P7:V7"/>
    <mergeCell ref="BM7:BS7"/>
    <mergeCell ref="BT7:BU7"/>
    <mergeCell ref="BV7:BX7"/>
    <mergeCell ref="K14:V14"/>
    <mergeCell ref="BN12:BO12"/>
    <mergeCell ref="BP12:BQ12"/>
    <mergeCell ref="B12:J12"/>
    <mergeCell ref="K12:V12"/>
    <mergeCell ref="K15:V15"/>
    <mergeCell ref="BV2:BX2"/>
    <mergeCell ref="BM3:BS3"/>
    <mergeCell ref="BT3:BU3"/>
    <mergeCell ref="BJ11:BT11"/>
    <mergeCell ref="BM8:BS8"/>
    <mergeCell ref="BY30:CA30"/>
    <mergeCell ref="BY29:CA29"/>
    <mergeCell ref="BM2:BS2"/>
    <mergeCell ref="BT2:BU2"/>
    <mergeCell ref="BM4:BS4"/>
    <mergeCell ref="BM5:BS5"/>
    <mergeCell ref="BT4:BU4"/>
    <mergeCell ref="BT5:BU5"/>
    <mergeCell ref="BV4:BX4"/>
    <mergeCell ref="BV3:BX3"/>
    <mergeCell ref="BM6:BS6"/>
    <mergeCell ref="BT6:BU6"/>
    <mergeCell ref="BV6:BX6"/>
    <mergeCell ref="BV12:BW12"/>
    <mergeCell ref="BV5:BX5"/>
    <mergeCell ref="BU11:BW11"/>
    <mergeCell ref="BT8:BU8"/>
    <mergeCell ref="BV8:BX8"/>
    <mergeCell ref="BM23:BP23"/>
    <mergeCell ref="BQ23:BT23"/>
    <mergeCell ref="BU23:BX23"/>
    <mergeCell ref="BU20:BX22"/>
    <mergeCell ref="BM21:BP22"/>
    <mergeCell ref="AI31:AL31"/>
    <mergeCell ref="F29:H29"/>
    <mergeCell ref="AI30:AL30"/>
    <mergeCell ref="F34:H34"/>
    <mergeCell ref="F30:H30"/>
    <mergeCell ref="AI32:AL32"/>
    <mergeCell ref="AI29:AL29"/>
    <mergeCell ref="F32:H32"/>
    <mergeCell ref="F33:H33"/>
    <mergeCell ref="AI33:AL33"/>
    <mergeCell ref="B32:E32"/>
    <mergeCell ref="F28:H28"/>
    <mergeCell ref="B30:E30"/>
    <mergeCell ref="B26:E26"/>
    <mergeCell ref="AE26:AH26"/>
    <mergeCell ref="F26:H26"/>
    <mergeCell ref="F27:H27"/>
    <mergeCell ref="B27:E27"/>
    <mergeCell ref="B28:E28"/>
    <mergeCell ref="I26:N26"/>
    <mergeCell ref="I27:N27"/>
    <mergeCell ref="I28:N28"/>
    <mergeCell ref="I29:N29"/>
    <mergeCell ref="I30:N30"/>
    <mergeCell ref="I31:N31"/>
    <mergeCell ref="F31:H31"/>
    <mergeCell ref="B24:E24"/>
    <mergeCell ref="AE24:AH24"/>
    <mergeCell ref="B25:E25"/>
    <mergeCell ref="AE25:AH25"/>
    <mergeCell ref="F24:H24"/>
    <mergeCell ref="F25:H25"/>
    <mergeCell ref="F20:H22"/>
    <mergeCell ref="I23:N23"/>
    <mergeCell ref="I24:N24"/>
    <mergeCell ref="I25:N25"/>
    <mergeCell ref="F23:H23"/>
    <mergeCell ref="O20:AD22"/>
    <mergeCell ref="O23:AD23"/>
    <mergeCell ref="O24:AD24"/>
    <mergeCell ref="O25:AD25"/>
    <mergeCell ref="B23:E23"/>
    <mergeCell ref="EP20:EP22"/>
    <mergeCell ref="CK20:EO20"/>
    <mergeCell ref="X5:AA6"/>
    <mergeCell ref="AB5:AF6"/>
    <mergeCell ref="AG5:AH6"/>
    <mergeCell ref="AK5:AK6"/>
    <mergeCell ref="AL5:AN6"/>
    <mergeCell ref="AQ5:AQ6"/>
    <mergeCell ref="X10:AC10"/>
    <mergeCell ref="X11:AC11"/>
    <mergeCell ref="AD10:AE10"/>
    <mergeCell ref="AD11:AE11"/>
    <mergeCell ref="AK10:AL10"/>
    <mergeCell ref="AM10:AP10"/>
    <mergeCell ref="AF10:AI10"/>
    <mergeCell ref="AF11:AI11"/>
    <mergeCell ref="X16:AA16"/>
    <mergeCell ref="AB16:AC16"/>
    <mergeCell ref="AD16:AG16"/>
    <mergeCell ref="AH16:AI16"/>
    <mergeCell ref="AJ16:AM16"/>
    <mergeCell ref="AP16:AS16"/>
    <mergeCell ref="EG21:EL21"/>
    <mergeCell ref="DU21:DZ21"/>
    <mergeCell ref="AG80:AI80"/>
    <mergeCell ref="CJ2:CK5"/>
    <mergeCell ref="AW2:BE2"/>
    <mergeCell ref="AW3:BE3"/>
    <mergeCell ref="AW4:BE4"/>
    <mergeCell ref="AI24:AL24"/>
    <mergeCell ref="AI25:AL25"/>
    <mergeCell ref="AE23:AH23"/>
    <mergeCell ref="BY20:CA22"/>
    <mergeCell ref="AI42:AL42"/>
    <mergeCell ref="AS42:AV42"/>
    <mergeCell ref="AW42:AZ42"/>
    <mergeCell ref="BA42:BD42"/>
    <mergeCell ref="BE42:BH42"/>
    <mergeCell ref="BI42:BL42"/>
    <mergeCell ref="BM42:BP42"/>
    <mergeCell ref="BQ42:BT42"/>
    <mergeCell ref="BU42:BX42"/>
    <mergeCell ref="AS43:AV43"/>
    <mergeCell ref="AS23:AV23"/>
    <mergeCell ref="AW23:AZ23"/>
    <mergeCell ref="BA23:BD23"/>
    <mergeCell ref="BE23:BH23"/>
    <mergeCell ref="BI23:BL23"/>
    <mergeCell ref="AS11:BI11"/>
    <mergeCell ref="X15:AU15"/>
    <mergeCell ref="AG75:AI75"/>
    <mergeCell ref="AG76:AI76"/>
    <mergeCell ref="AG77:AI77"/>
    <mergeCell ref="AG78:AI78"/>
    <mergeCell ref="AG79:AI79"/>
    <mergeCell ref="AE32:AH32"/>
    <mergeCell ref="O26:AD26"/>
    <mergeCell ref="O27:AD27"/>
    <mergeCell ref="AE27:AH27"/>
    <mergeCell ref="AE28:AH28"/>
    <mergeCell ref="AI27:AL27"/>
    <mergeCell ref="AI23:AL23"/>
    <mergeCell ref="AE40:AH40"/>
    <mergeCell ref="AS38:AV38"/>
    <mergeCell ref="AW38:AZ38"/>
    <mergeCell ref="BA38:BD38"/>
    <mergeCell ref="BE38:BH38"/>
    <mergeCell ref="BI38:BL38"/>
    <mergeCell ref="AI45:AL45"/>
    <mergeCell ref="AI28:AL28"/>
    <mergeCell ref="AS20:AV22"/>
    <mergeCell ref="AW20:BT20"/>
    <mergeCell ref="AW24:AZ24"/>
    <mergeCell ref="BA24:BD24"/>
    <mergeCell ref="BE24:BH24"/>
    <mergeCell ref="BI24:BL24"/>
    <mergeCell ref="BM24:BP24"/>
    <mergeCell ref="BQ24:BT24"/>
    <mergeCell ref="BU24:BX24"/>
    <mergeCell ref="AS25:AV25"/>
    <mergeCell ref="AW25:AZ25"/>
    <mergeCell ref="BA25:BD25"/>
    <mergeCell ref="BE25:BH25"/>
    <mergeCell ref="BI25:BL25"/>
    <mergeCell ref="BM25:BP25"/>
    <mergeCell ref="BQ25:BT25"/>
    <mergeCell ref="BU25:BX25"/>
    <mergeCell ref="BE26:BH26"/>
    <mergeCell ref="BI26:BL26"/>
    <mergeCell ref="BM26:BP26"/>
    <mergeCell ref="BQ26:BT26"/>
    <mergeCell ref="BU26:BX26"/>
    <mergeCell ref="AS27:AV27"/>
    <mergeCell ref="AW27:AZ27"/>
    <mergeCell ref="BA27:BD27"/>
    <mergeCell ref="BE27:BH27"/>
    <mergeCell ref="BI27:BL27"/>
    <mergeCell ref="BM27:BP27"/>
    <mergeCell ref="BQ27:BT27"/>
    <mergeCell ref="BU27:BX27"/>
    <mergeCell ref="AS28:AV28"/>
    <mergeCell ref="AW28:AZ28"/>
    <mergeCell ref="BA28:BD28"/>
    <mergeCell ref="BE28:BH28"/>
    <mergeCell ref="BI28:BL28"/>
    <mergeCell ref="BM28:BP28"/>
    <mergeCell ref="BQ28:BT28"/>
    <mergeCell ref="BU28:BX28"/>
    <mergeCell ref="AS29:AV29"/>
    <mergeCell ref="AW29:AZ29"/>
    <mergeCell ref="BA29:BD29"/>
    <mergeCell ref="BE29:BH29"/>
    <mergeCell ref="BI29:BL29"/>
    <mergeCell ref="BM29:BP29"/>
    <mergeCell ref="BQ29:BT29"/>
    <mergeCell ref="BU29:BX29"/>
    <mergeCell ref="AS30:AV30"/>
    <mergeCell ref="AW30:AZ30"/>
    <mergeCell ref="BA30:BD30"/>
    <mergeCell ref="BE30:BH30"/>
    <mergeCell ref="BI30:BL30"/>
    <mergeCell ref="BM30:BP30"/>
    <mergeCell ref="BQ30:BT30"/>
    <mergeCell ref="BU30:BX30"/>
    <mergeCell ref="AS31:AV31"/>
    <mergeCell ref="AW31:AZ31"/>
    <mergeCell ref="BA31:BD31"/>
    <mergeCell ref="BE31:BH31"/>
    <mergeCell ref="BI31:BL31"/>
    <mergeCell ref="BM31:BP31"/>
    <mergeCell ref="BQ31:BT31"/>
    <mergeCell ref="BU31:BX31"/>
    <mergeCell ref="AS32:AV32"/>
    <mergeCell ref="AW32:AZ32"/>
    <mergeCell ref="BA32:BD32"/>
    <mergeCell ref="BE32:BH32"/>
    <mergeCell ref="BI32:BL32"/>
    <mergeCell ref="BM32:BP32"/>
    <mergeCell ref="BQ32:BT32"/>
    <mergeCell ref="BU32:BX32"/>
    <mergeCell ref="AS33:AV33"/>
    <mergeCell ref="AW33:AZ33"/>
    <mergeCell ref="BA33:BD33"/>
    <mergeCell ref="BE33:BH33"/>
    <mergeCell ref="BI33:BL33"/>
    <mergeCell ref="BM33:BP33"/>
    <mergeCell ref="BQ33:BT33"/>
    <mergeCell ref="BU33:BX33"/>
    <mergeCell ref="AS34:AV34"/>
    <mergeCell ref="AW34:AZ34"/>
    <mergeCell ref="BA34:BD34"/>
    <mergeCell ref="BE34:BH34"/>
    <mergeCell ref="BI34:BL34"/>
    <mergeCell ref="BM34:BP34"/>
    <mergeCell ref="BQ34:BT34"/>
    <mergeCell ref="BU34:BX34"/>
    <mergeCell ref="AS35:AV35"/>
    <mergeCell ref="AW35:AZ35"/>
    <mergeCell ref="BA35:BD35"/>
    <mergeCell ref="BE35:BH35"/>
    <mergeCell ref="BI35:BL35"/>
    <mergeCell ref="BM35:BP35"/>
    <mergeCell ref="BQ35:BT35"/>
    <mergeCell ref="BU35:BX35"/>
    <mergeCell ref="AS36:AV36"/>
    <mergeCell ref="AW36:AZ36"/>
    <mergeCell ref="BA36:BD36"/>
    <mergeCell ref="BE36:BH36"/>
    <mergeCell ref="BI36:BL36"/>
    <mergeCell ref="BM36:BP36"/>
    <mergeCell ref="BQ36:BT36"/>
    <mergeCell ref="BU36:BX36"/>
    <mergeCell ref="AS37:AV37"/>
    <mergeCell ref="AW37:AZ37"/>
    <mergeCell ref="BA37:BD37"/>
    <mergeCell ref="BE37:BH37"/>
    <mergeCell ref="BI37:BL37"/>
    <mergeCell ref="BM37:BP37"/>
    <mergeCell ref="BQ37:BT37"/>
    <mergeCell ref="BU37:BX37"/>
    <mergeCell ref="BQ38:BT38"/>
    <mergeCell ref="BU38:BX38"/>
    <mergeCell ref="AS39:AV39"/>
    <mergeCell ref="AW39:AZ39"/>
    <mergeCell ref="BA39:BD39"/>
    <mergeCell ref="BE39:BH39"/>
    <mergeCell ref="BI39:BL39"/>
    <mergeCell ref="BM39:BP39"/>
    <mergeCell ref="BQ39:BT39"/>
    <mergeCell ref="BU39:BX39"/>
    <mergeCell ref="BM38:BP38"/>
    <mergeCell ref="AS40:AV40"/>
    <mergeCell ref="AW40:AZ40"/>
    <mergeCell ref="BA40:BD40"/>
    <mergeCell ref="BE40:BH40"/>
    <mergeCell ref="BI40:BL40"/>
    <mergeCell ref="BM40:BP40"/>
    <mergeCell ref="BQ40:BT40"/>
    <mergeCell ref="BU40:BX40"/>
    <mergeCell ref="AS41:AV41"/>
    <mergeCell ref="AW41:AZ41"/>
    <mergeCell ref="BA41:BD41"/>
    <mergeCell ref="BE41:BH41"/>
    <mergeCell ref="BI41:BL41"/>
    <mergeCell ref="BM41:BP41"/>
    <mergeCell ref="BQ41:BT41"/>
    <mergeCell ref="BU41:BX41"/>
    <mergeCell ref="AW43:AZ43"/>
    <mergeCell ref="BA43:BD43"/>
    <mergeCell ref="BE43:BH43"/>
    <mergeCell ref="BI43:BL43"/>
    <mergeCell ref="BM43:BP43"/>
    <mergeCell ref="BQ43:BT43"/>
    <mergeCell ref="BU43:BX43"/>
    <mergeCell ref="AS44:AV44"/>
    <mergeCell ref="AW44:AZ44"/>
    <mergeCell ref="BA44:BD44"/>
    <mergeCell ref="BE44:BH44"/>
    <mergeCell ref="BI44:BL44"/>
    <mergeCell ref="BM44:BP44"/>
    <mergeCell ref="BQ44:BT44"/>
    <mergeCell ref="BU44:BX44"/>
    <mergeCell ref="AS45:AV45"/>
    <mergeCell ref="AW45:AZ45"/>
    <mergeCell ref="BA45:BD45"/>
    <mergeCell ref="BE45:BH45"/>
    <mergeCell ref="BI45:BL45"/>
    <mergeCell ref="BM45:BP45"/>
    <mergeCell ref="BQ45:BT45"/>
    <mergeCell ref="BU45:BX45"/>
    <mergeCell ref="AS46:AV46"/>
    <mergeCell ref="AW46:AZ46"/>
    <mergeCell ref="BA46:BD46"/>
    <mergeCell ref="BE46:BH46"/>
    <mergeCell ref="BI46:BL46"/>
    <mergeCell ref="BM46:BP46"/>
    <mergeCell ref="BQ46:BT46"/>
    <mergeCell ref="BU46:BX46"/>
    <mergeCell ref="AS47:AV47"/>
    <mergeCell ref="AW47:AZ47"/>
    <mergeCell ref="BA47:BD47"/>
    <mergeCell ref="BE47:BH47"/>
    <mergeCell ref="BI47:BL47"/>
    <mergeCell ref="BM47:BP47"/>
    <mergeCell ref="BQ47:BT47"/>
    <mergeCell ref="BU47:BX47"/>
    <mergeCell ref="AS48:AV48"/>
    <mergeCell ref="AW48:AZ48"/>
    <mergeCell ref="BA48:BD48"/>
    <mergeCell ref="BE48:BH48"/>
    <mergeCell ref="BI48:BL48"/>
    <mergeCell ref="BM48:BP48"/>
    <mergeCell ref="BQ48:BT48"/>
    <mergeCell ref="BU48:BX48"/>
    <mergeCell ref="AS49:AV49"/>
    <mergeCell ref="AW49:AZ49"/>
    <mergeCell ref="BA49:BD49"/>
    <mergeCell ref="BE49:BH49"/>
    <mergeCell ref="BM49:BP49"/>
    <mergeCell ref="BQ49:BT49"/>
    <mergeCell ref="BU49:BX49"/>
    <mergeCell ref="AS50:AV50"/>
    <mergeCell ref="AW50:AZ50"/>
    <mergeCell ref="BA50:BD50"/>
    <mergeCell ref="BE50:BH50"/>
    <mergeCell ref="BM50:BP50"/>
    <mergeCell ref="BQ50:BT50"/>
    <mergeCell ref="BU50:BX50"/>
    <mergeCell ref="AW51:AZ51"/>
    <mergeCell ref="BA51:BD51"/>
    <mergeCell ref="BE51:BH51"/>
    <mergeCell ref="BM51:BP51"/>
    <mergeCell ref="BQ51:BT51"/>
    <mergeCell ref="BU51:BX51"/>
    <mergeCell ref="AS52:AV52"/>
    <mergeCell ref="AW52:AZ52"/>
    <mergeCell ref="BA52:BD52"/>
    <mergeCell ref="BE52:BH52"/>
    <mergeCell ref="BM52:BP52"/>
    <mergeCell ref="BQ52:BT52"/>
    <mergeCell ref="BU52:BX52"/>
    <mergeCell ref="AW53:AZ53"/>
    <mergeCell ref="BA53:BD53"/>
    <mergeCell ref="BE53:BH53"/>
    <mergeCell ref="BM53:BP53"/>
    <mergeCell ref="BQ53:BT53"/>
    <mergeCell ref="BU53:BX53"/>
    <mergeCell ref="AS54:AV54"/>
    <mergeCell ref="AW54:AZ54"/>
    <mergeCell ref="BA54:BD54"/>
    <mergeCell ref="BE54:BH54"/>
    <mergeCell ref="BM54:BP54"/>
    <mergeCell ref="BQ54:BT54"/>
    <mergeCell ref="BU54:BX54"/>
    <mergeCell ref="BE55:BH55"/>
    <mergeCell ref="BM55:BP55"/>
    <mergeCell ref="BQ55:BT55"/>
    <mergeCell ref="BU55:BX55"/>
    <mergeCell ref="AS56:AV56"/>
    <mergeCell ref="AW56:AZ56"/>
    <mergeCell ref="BA56:BD56"/>
    <mergeCell ref="BE56:BH56"/>
    <mergeCell ref="BM56:BP56"/>
    <mergeCell ref="BQ56:BT56"/>
    <mergeCell ref="BU56:BX56"/>
    <mergeCell ref="AS60:AV60"/>
    <mergeCell ref="AS61:AV61"/>
    <mergeCell ref="AS62:AV62"/>
    <mergeCell ref="AS63:AV63"/>
    <mergeCell ref="AS64:AV64"/>
    <mergeCell ref="AS65:AV65"/>
    <mergeCell ref="AS55:AV55"/>
    <mergeCell ref="AW55:AZ55"/>
    <mergeCell ref="BA55:BD55"/>
    <mergeCell ref="AM50:AO50"/>
    <mergeCell ref="AP50:AR50"/>
    <mergeCell ref="AM51:AO51"/>
    <mergeCell ref="AP51:AR51"/>
    <mergeCell ref="AM52:AO52"/>
    <mergeCell ref="AP52:AR52"/>
    <mergeCell ref="AS57:AV57"/>
    <mergeCell ref="AS58:AV58"/>
    <mergeCell ref="AS59:AV59"/>
    <mergeCell ref="AS53:AV53"/>
    <mergeCell ref="AS51:AV51"/>
    <mergeCell ref="AM48:AR48"/>
    <mergeCell ref="AM49:AO49"/>
    <mergeCell ref="AP49:AR49"/>
    <mergeCell ref="AM64:AO64"/>
    <mergeCell ref="AP64:AR64"/>
    <mergeCell ref="AM65:AO65"/>
    <mergeCell ref="AP65:AR65"/>
    <mergeCell ref="BY23:CA23"/>
    <mergeCell ref="BY24:CA24"/>
    <mergeCell ref="BY26:CA26"/>
    <mergeCell ref="BY27:CA27"/>
    <mergeCell ref="BY28:CA28"/>
    <mergeCell ref="BY31:CA31"/>
    <mergeCell ref="BY32:CA32"/>
    <mergeCell ref="BY33:CA33"/>
    <mergeCell ref="BY35:CA35"/>
    <mergeCell ref="BY37:CA37"/>
    <mergeCell ref="BY42:CA42"/>
    <mergeCell ref="BY44:CA44"/>
    <mergeCell ref="BY48:CA48"/>
    <mergeCell ref="AM58:AO58"/>
    <mergeCell ref="AP58:AR58"/>
    <mergeCell ref="AM59:AO59"/>
    <mergeCell ref="AP59:AR59"/>
    <mergeCell ref="AM63:AO63"/>
    <mergeCell ref="AP63:AR63"/>
    <mergeCell ref="AP61:AR61"/>
    <mergeCell ref="AM62:AO62"/>
    <mergeCell ref="AP62:AR62"/>
    <mergeCell ref="AM53:AO53"/>
    <mergeCell ref="AP53:AR53"/>
    <mergeCell ref="AM54:AO54"/>
    <mergeCell ref="AP54:AR54"/>
    <mergeCell ref="AM55:AO55"/>
    <mergeCell ref="AP55:AR55"/>
    <mergeCell ref="AM56:AO56"/>
    <mergeCell ref="AP56:AR56"/>
    <mergeCell ref="AM57:AR57"/>
    <mergeCell ref="AM60:AO60"/>
    <mergeCell ref="AP60:AR60"/>
    <mergeCell ref="AM61:AO61"/>
    <mergeCell ref="CB33:CE33"/>
    <mergeCell ref="CB34:CE34"/>
    <mergeCell ref="CB35:CE35"/>
    <mergeCell ref="CB36:CE36"/>
    <mergeCell ref="CB37:CE37"/>
    <mergeCell ref="CB22:CE22"/>
    <mergeCell ref="CB23:CE23"/>
    <mergeCell ref="CB24:CE24"/>
    <mergeCell ref="CB25:CE25"/>
    <mergeCell ref="CB26:CE26"/>
    <mergeCell ref="CB27:CE27"/>
    <mergeCell ref="CB28:CE28"/>
    <mergeCell ref="AM19:BX19"/>
    <mergeCell ref="BY18:CJ19"/>
    <mergeCell ref="CB47:CE47"/>
    <mergeCell ref="CB48:CE48"/>
    <mergeCell ref="CF22:CI22"/>
    <mergeCell ref="CF23:CI23"/>
    <mergeCell ref="CF24:CI24"/>
    <mergeCell ref="CF25:CI25"/>
    <mergeCell ref="CF26:CI26"/>
    <mergeCell ref="CF27:CI27"/>
    <mergeCell ref="CF28:CI28"/>
    <mergeCell ref="CF29:CI29"/>
    <mergeCell ref="CF30:CI30"/>
    <mergeCell ref="CF31:CI31"/>
    <mergeCell ref="CF32:CI32"/>
    <mergeCell ref="CF33:CI33"/>
    <mergeCell ref="CF34:CI34"/>
    <mergeCell ref="CF35:CI35"/>
    <mergeCell ref="CF36:CI36"/>
    <mergeCell ref="CF37:CI37"/>
    <mergeCell ref="CF38:CI38"/>
    <mergeCell ref="CF39:CI39"/>
    <mergeCell ref="CF40:CI40"/>
    <mergeCell ref="CF41:CI41"/>
    <mergeCell ref="AG81:AI81"/>
    <mergeCell ref="AG82:AI82"/>
    <mergeCell ref="CF48:CI48"/>
    <mergeCell ref="CF44:CI44"/>
    <mergeCell ref="CF45:CI45"/>
    <mergeCell ref="CF46:CI46"/>
    <mergeCell ref="CF47:CI47"/>
    <mergeCell ref="CB20:CJ20"/>
    <mergeCell ref="CB21:CJ21"/>
    <mergeCell ref="CF42:CI42"/>
    <mergeCell ref="CF43:CI43"/>
    <mergeCell ref="CB38:CE38"/>
    <mergeCell ref="CB39:CE39"/>
    <mergeCell ref="CB40:CE40"/>
    <mergeCell ref="CB41:CE41"/>
    <mergeCell ref="CB42:CE42"/>
    <mergeCell ref="CB43:CE43"/>
    <mergeCell ref="CB44:CE44"/>
    <mergeCell ref="CB45:CE45"/>
    <mergeCell ref="CB46:CE46"/>
    <mergeCell ref="CB29:CE29"/>
    <mergeCell ref="CB30:CE30"/>
    <mergeCell ref="CB31:CE31"/>
    <mergeCell ref="CB32:CE32"/>
  </mergeCells>
  <phoneticPr fontId="1"/>
  <dataValidations count="9">
    <dataValidation type="list" allowBlank="1" showInputMessage="1" showErrorMessage="1" sqref="AE23:AL47 BI23:BL47" xr:uid="{C7F076DD-A339-4E0D-B0AB-E4C6E610A8B7}">
      <formula1>$K$77:$K$78</formula1>
    </dataValidation>
    <dataValidation type="list" allowBlank="1" showInputMessage="1" showErrorMessage="1" sqref="DS12 DY12" xr:uid="{00000000-0002-0000-0000-000003000000}">
      <formula1>$AT$16:$AW$16</formula1>
    </dataValidation>
    <dataValidation type="list" allowBlank="1" showInputMessage="1" showErrorMessage="1" sqref="CP3:CP5" xr:uid="{FAE50E18-964E-4F1B-86D9-D5440F408140}">
      <formula1>"'〇,'×"</formula1>
    </dataValidation>
    <dataValidation type="list" allowBlank="1" showInputMessage="1" showErrorMessage="1" sqref="CN11 EJ13:EK13 EJ11:EK11 DF13 CZ13 CT13 DX13:DY13 CN13 ED13:EE13 DR13:DS13 ED11:EE11 DX11:DY11 DR11:DS11 DL13 DF11 CZ11 CT11 DL11" xr:uid="{00000000-0002-0000-0000-000006000000}">
      <formula1>$K$81:$K$82</formula1>
    </dataValidation>
    <dataValidation type="list" allowBlank="1" showInputMessage="1" showErrorMessage="1" sqref="EE12 EK12" xr:uid="{00000000-0002-0000-0000-000007000000}">
      <formula1>$BR$16:$BV$16</formula1>
    </dataValidation>
    <dataValidation type="list" allowBlank="1" showInputMessage="1" showErrorMessage="1" sqref="DR12 DX12 ED12 EJ12 CN12 CT12 CZ12 DF12 DL12" xr:uid="{00000000-0002-0000-0000-000008000000}">
      <formula1>$DI$1:$DL$1</formula1>
    </dataValidation>
    <dataValidation type="list" allowBlank="1" showInputMessage="1" showErrorMessage="1" sqref="AM23:AO47" xr:uid="{FD8FD6B8-1FC4-45AE-A149-63AB391A3095}">
      <formula1>$K$85:$K$88</formula1>
    </dataValidation>
    <dataValidation type="list" allowBlank="1" showInputMessage="1" showErrorMessage="1" sqref="AP23:AR47" xr:uid="{A16F2BAD-2F4E-45F6-A948-FDABEC78A2D5}">
      <formula1>$K$91:$K$92</formula1>
    </dataValidation>
    <dataValidation type="list" allowBlank="1" showInputMessage="1" showErrorMessage="1" sqref="BY23:CA47" xr:uid="{5C722F62-A56F-4736-B06B-EDFD06723C29}">
      <formula1>$AG$75:$AG$82</formula1>
    </dataValidation>
  </dataValidations>
  <pageMargins left="0.28999999999999998" right="0.33" top="0.56000000000000005" bottom="0.43" header="0.31496062992125984" footer="0.31496062992125984"/>
  <pageSetup paperSize="9" scale="56" fitToWidth="0" orientation="landscape" r:id="rId1"/>
  <headerFooter differentFirst="1"/>
  <colBreaks count="3" manualBreakCount="3">
    <brk id="76" max="70" man="1"/>
    <brk id="104" max="70" man="1"/>
    <brk id="140" max="7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農家ごと管理用シート</vt:lpstr>
      <vt:lpstr>農家ごと管理用シート!Print_Area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user</cp:lastModifiedBy>
  <cp:lastPrinted>2022-05-09T01:28:15Z</cp:lastPrinted>
  <dcterms:created xsi:type="dcterms:W3CDTF">2021-05-21T02:01:22Z</dcterms:created>
  <dcterms:modified xsi:type="dcterms:W3CDTF">2022-05-30T07:19:06Z</dcterms:modified>
</cp:coreProperties>
</file>